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nieszka.sufin\Desktop\3 Ubezpieczenie\Do opublikowania\"/>
    </mc:Choice>
  </mc:AlternateContent>
  <bookViews>
    <workbookView xWindow="1035" yWindow="-120" windowWidth="20730" windowHeight="11160" tabRatio="629" activeTab="7"/>
  </bookViews>
  <sheets>
    <sheet name="informacje ogólne" sheetId="90" r:id="rId1"/>
    <sheet name="budynki" sheetId="89" r:id="rId2"/>
    <sheet name="elektronika " sheetId="83" r:id="rId3"/>
    <sheet name="środki trwałe" sheetId="92" r:id="rId4"/>
    <sheet name="maszyny" sheetId="94" r:id="rId5"/>
    <sheet name="lokalizacje" sheetId="93" r:id="rId6"/>
    <sheet name="Pojazdy" sheetId="95" r:id="rId7"/>
    <sheet name="Szkodowość" sheetId="96" r:id="rId8"/>
  </sheets>
  <definedNames>
    <definedName name="_xlnm._FilterDatabase" localSheetId="2" hidden="1">'elektronika '!$A$3:$IS$3</definedName>
    <definedName name="_xlnm.Print_Area" localSheetId="1">budynki!$A$1:$AA$582</definedName>
    <definedName name="_xlnm.Print_Area" localSheetId="2">'elektronika '!$A$1:$D$718</definedName>
    <definedName name="_xlnm.Print_Area" localSheetId="0">'informacje ogólne'!$A$1:$N$24</definedName>
    <definedName name="_xlnm.Print_Area" localSheetId="5">lokalizacje!$A$1:$C$26</definedName>
    <definedName name="_xlnm.Print_Area" localSheetId="4">maszyny!$A$1:$J$82</definedName>
    <definedName name="_xlnm.Print_Area" localSheetId="6">Pojazdy!$A$1:$X$33</definedName>
    <definedName name="_xlnm.Print_Area" localSheetId="3">'środki trwałe'!$A$1:$F$19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16" i="83" l="1"/>
  <c r="G715" i="83"/>
  <c r="G714" i="83"/>
  <c r="C4" i="92"/>
  <c r="J582" i="89"/>
  <c r="C17" i="92" l="1"/>
  <c r="D711" i="83"/>
  <c r="D686" i="83"/>
  <c r="Y66" i="89" l="1"/>
  <c r="H588" i="89" l="1"/>
  <c r="D7" i="96" l="1"/>
  <c r="D12" i="96"/>
  <c r="E22" i="96"/>
  <c r="D22" i="96"/>
  <c r="G80" i="94" l="1"/>
  <c r="C5" i="92" l="1"/>
  <c r="G56" i="94"/>
  <c r="H378" i="89" l="1"/>
  <c r="D89" i="83"/>
  <c r="H355" i="89"/>
  <c r="C11" i="92" l="1"/>
  <c r="D426" i="83"/>
  <c r="D414" i="83"/>
  <c r="H513" i="89"/>
  <c r="C9" i="92" l="1"/>
  <c r="H477" i="89"/>
  <c r="C7" i="92" l="1"/>
  <c r="D193" i="83"/>
  <c r="D401" i="83" l="1"/>
  <c r="D145" i="83" l="1"/>
  <c r="D132" i="83"/>
  <c r="D137" i="83" s="1"/>
  <c r="H436" i="89"/>
  <c r="H435" i="89"/>
  <c r="H432" i="89"/>
  <c r="H429" i="89"/>
  <c r="H415" i="89"/>
  <c r="H409" i="89"/>
  <c r="H401" i="89"/>
  <c r="H395" i="89"/>
  <c r="H394" i="89"/>
  <c r="H579" i="89" l="1"/>
  <c r="D606" i="83"/>
  <c r="D575" i="83"/>
  <c r="C14" i="92"/>
  <c r="H528" i="89"/>
  <c r="C12" i="92"/>
  <c r="D404" i="83"/>
  <c r="C8" i="92"/>
  <c r="D120" i="83"/>
  <c r="G68" i="94" l="1"/>
  <c r="D176" i="83" l="1"/>
  <c r="D602" i="83"/>
  <c r="D496" i="83"/>
  <c r="D542" i="83"/>
  <c r="D536" i="83"/>
  <c r="D706" i="83" l="1"/>
  <c r="D519" i="83"/>
  <c r="D514" i="83"/>
  <c r="D493" i="83"/>
  <c r="D472" i="83"/>
  <c r="D462" i="83" l="1"/>
  <c r="D450" i="83"/>
  <c r="D359" i="83"/>
  <c r="D335" i="83"/>
  <c r="D313" i="83"/>
  <c r="D234" i="83"/>
  <c r="D306" i="83"/>
  <c r="D189" i="83"/>
  <c r="D116" i="83"/>
  <c r="C19" i="92"/>
  <c r="D103" i="83"/>
  <c r="D106" i="83"/>
  <c r="H566" i="89"/>
  <c r="H558" i="89"/>
  <c r="H545" i="89"/>
  <c r="H539" i="89"/>
  <c r="H464" i="89"/>
  <c r="H450" i="89"/>
  <c r="H437" i="89"/>
  <c r="H362" i="89"/>
  <c r="C715" i="83" l="1"/>
  <c r="E715" i="83"/>
  <c r="E714" i="83"/>
  <c r="C714" i="83"/>
  <c r="G76" i="94"/>
  <c r="G72" i="94"/>
  <c r="G40" i="94"/>
  <c r="D522" i="83"/>
  <c r="D362" i="83" l="1"/>
  <c r="H516" i="89"/>
  <c r="H480" i="89"/>
  <c r="G59" i="94"/>
  <c r="G82" i="94" s="1"/>
  <c r="G62" i="94"/>
  <c r="G65" i="94"/>
  <c r="H582" i="89" l="1"/>
  <c r="C716" i="83"/>
  <c r="C718" i="83" s="1"/>
  <c r="E716" i="83"/>
</calcChain>
</file>

<file path=xl/sharedStrings.xml><?xml version="1.0" encoding="utf-8"?>
<sst xmlns="http://schemas.openxmlformats.org/spreadsheetml/2006/main" count="5738" uniqueCount="2325">
  <si>
    <t>Urząd Gminy</t>
  </si>
  <si>
    <t>1. Urząd Gminy</t>
  </si>
  <si>
    <t>Ośrodek Sportu i Rekreacji</t>
  </si>
  <si>
    <t>2. Ośrodek Sportu i Rekreacji</t>
  </si>
  <si>
    <t>Zespół Placówek Oświatowych w Koniecznie</t>
  </si>
  <si>
    <t>OSP</t>
  </si>
  <si>
    <t>4. Zespół Placówek Oświatowych w Koniecznie</t>
  </si>
  <si>
    <t>Zespół Placówek Oświatowych w Kurzelowie</t>
  </si>
  <si>
    <t>6. Zespół Placówek Oświatowych w Kurzelowie</t>
  </si>
  <si>
    <t>Biblioteka Publiczna we Włoszczowie</t>
  </si>
  <si>
    <t>9. Biblioteka Publiczna we Włoszczowie</t>
  </si>
  <si>
    <t>Przedszkole Samorządowe nr 2 we Włoszczowie</t>
  </si>
  <si>
    <t>10. Przedszkole Samorządowe nr 2 we Włoszczowie</t>
  </si>
  <si>
    <t>Szkoła Podstawowa w Czarncy</t>
  </si>
  <si>
    <t>11. Szkoła Podstawowa w Czarncy</t>
  </si>
  <si>
    <t>Zespół Placówek Oświatowych nr 1</t>
  </si>
  <si>
    <t>Dom Kultury we Włoszczowie</t>
  </si>
  <si>
    <t>Ośrodek Pomocy Społecznej we Włoszczowie</t>
  </si>
  <si>
    <t>Łączna wartość sprzętu elektronicznego stacjonarnego:</t>
  </si>
  <si>
    <t>Łączna wartość sprzętu elektronicznego przenośngo:</t>
  </si>
  <si>
    <t>Łączna wartość monitoringu wizyjnego:</t>
  </si>
  <si>
    <t>Łączna wartość sprzętu elektronicznego:</t>
  </si>
  <si>
    <t>INFORMACJA O MAJĄTKU TRWAŁYM</t>
  </si>
  <si>
    <t>Adres</t>
  </si>
  <si>
    <t xml:space="preserve">Środki trwałe </t>
  </si>
  <si>
    <t xml:space="preserve">W tym zbiory bibioteczne </t>
  </si>
  <si>
    <t>Tabela nr 3 - Wykaz sprzętu elektronicznego w Gminie Włoszczowa</t>
  </si>
  <si>
    <r>
      <t xml:space="preserve">Wykaz sprzętu elektronicznego </t>
    </r>
    <r>
      <rPr>
        <b/>
        <i/>
        <u/>
        <sz val="10"/>
        <rFont val="Arial"/>
        <family val="2"/>
        <charset val="238"/>
      </rPr>
      <t>stacjonarnego</t>
    </r>
  </si>
  <si>
    <r>
      <t xml:space="preserve">Wykaz sprzętu elektronicznego </t>
    </r>
    <r>
      <rPr>
        <b/>
        <i/>
        <u/>
        <sz val="10"/>
        <rFont val="Arial"/>
        <family val="2"/>
        <charset val="238"/>
      </rPr>
      <t>przenośnego</t>
    </r>
    <r>
      <rPr>
        <b/>
        <i/>
        <sz val="10"/>
        <rFont val="Arial"/>
        <family val="2"/>
        <charset val="238"/>
      </rPr>
      <t xml:space="preserve"> </t>
    </r>
  </si>
  <si>
    <t>RAZEM</t>
  </si>
  <si>
    <t>PKD</t>
  </si>
  <si>
    <t>L.p.</t>
  </si>
  <si>
    <t>Nazwa jednostki</t>
  </si>
  <si>
    <t>NIP</t>
  </si>
  <si>
    <t>REGON</t>
  </si>
  <si>
    <t>lokalizacja (adres)</t>
  </si>
  <si>
    <t>Jednostka</t>
  </si>
  <si>
    <t>Razem</t>
  </si>
  <si>
    <t>Lp.</t>
  </si>
  <si>
    <t xml:space="preserve">Nazwa  </t>
  </si>
  <si>
    <t>Rok produkcji</t>
  </si>
  <si>
    <t>Wartość księgowa brutto</t>
  </si>
  <si>
    <t>Lokalizacja (adres)</t>
  </si>
  <si>
    <t>Zabezpieczenia (znane zabezpieczenia p-poż i przeciw kradzieżowe)</t>
  </si>
  <si>
    <t>Wykaz monitoringu wizyjnego</t>
  </si>
  <si>
    <t>Nazwa maszyny (urządzenia)</t>
  </si>
  <si>
    <t>Numer seryjny</t>
  </si>
  <si>
    <t>Moc, wydajność, cinienie</t>
  </si>
  <si>
    <t>Producent</t>
  </si>
  <si>
    <t>Suma ubezpieczenia</t>
  </si>
  <si>
    <t xml:space="preserve">opis zabezpieczeń przed awarią (dodatkowe do wymaganych przepisami lub zaleceniami producenta)                 </t>
  </si>
  <si>
    <t>Czy maszyna (urządzenie) jest eksploatowana pod ziemią? (TAK/NIE)</t>
  </si>
  <si>
    <t>Miejsce ubezpieczenia (adres)</t>
  </si>
  <si>
    <t>Rodzaj prowadzonej działalności (opisowo)</t>
  </si>
  <si>
    <t>lp.</t>
  </si>
  <si>
    <t xml:space="preserve">nazwa budynku/ budowli </t>
  </si>
  <si>
    <t xml:space="preserve">przeznaczenie budynku/ budowli </t>
  </si>
  <si>
    <t>Rodzaj materiałów budowlanych, z jakich wykonano budynek</t>
  </si>
  <si>
    <t>powierzchnia użytkowa (w m²)**</t>
  </si>
  <si>
    <t>ilość kondygnacji</t>
  </si>
  <si>
    <t>czy budynek jest podpiwniczony?</t>
  </si>
  <si>
    <t>mury</t>
  </si>
  <si>
    <t>stropy</t>
  </si>
  <si>
    <t>dach (konstrukcja i pokrycie)</t>
  </si>
  <si>
    <t>konstukcja i pokrycie dachu</t>
  </si>
  <si>
    <t>sieć wodno-kanalizacyjna oraz cenralnego ogrzewania</t>
  </si>
  <si>
    <t>stolarka okienna i drzwiowa</t>
  </si>
  <si>
    <t>instalacja gazowa</t>
  </si>
  <si>
    <t>instalacja wentylacyjna i kominowa</t>
  </si>
  <si>
    <r>
      <t xml:space="preserve">opis stanu technicznego budynku wg poniższych elementów budynku </t>
    </r>
    <r>
      <rPr>
        <b/>
        <sz val="10"/>
        <color indexed="60"/>
        <rFont val="Arial"/>
        <family val="2"/>
        <charset val="238"/>
      </rPr>
      <t/>
    </r>
  </si>
  <si>
    <t>Tabela nr 2 - Wykaz budynków i budowli w Gminie Włoszczowa</t>
  </si>
  <si>
    <t xml:space="preserve">Rok produkcji  </t>
  </si>
  <si>
    <t>3. Włoszczowski Zakład Wodociągów i Kanalizacji</t>
  </si>
  <si>
    <t>Tabela nr 1 - Informacje ogólne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</si>
  <si>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</si>
  <si>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</si>
  <si>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</si>
  <si>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</si>
  <si>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</si>
  <si>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</si>
  <si>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</si>
  <si>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</si>
  <si>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</si>
  <si>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</si>
  <si>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</si>
  <si>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</si>
  <si>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</si>
  <si>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</si>
  <si>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3. Włoszczowski Zakład Wodociągów i Kanalizacji sp z o.o.</t>
  </si>
  <si>
    <t>Suma ubezpieczenia wszystkich budynków:</t>
  </si>
  <si>
    <t>czy budynek jest użytkowany? (TAK/NIE)</t>
  </si>
  <si>
    <t>czy jest to budynek zabytkowy, podlegający nadzorowi konserwatora zabytków?</t>
  </si>
  <si>
    <t xml:space="preserve">zabezpieczenia
(znane zabiezpieczenia p-poż i przeciw kradzieżowe)   </t>
  </si>
  <si>
    <t>Przeprowadzone remonty i modernizacje</t>
  </si>
  <si>
    <t>czy jest wyposażony w windę? (TAK/NIE)</t>
  </si>
  <si>
    <t>instalacja elektryczna</t>
  </si>
  <si>
    <t>Rok budowy</t>
  </si>
  <si>
    <t xml:space="preserve">Wykaz monitoringu wizyjnego - system kamer itp. (do 5 lat) </t>
  </si>
  <si>
    <t>nazwa środka trwałego</t>
  </si>
  <si>
    <t>rok produkcji</t>
  </si>
  <si>
    <t>wartość (początkowa) - księgowa brutto</t>
  </si>
  <si>
    <r>
      <t xml:space="preserve">2. Wykaz sprzętu elektronicznego </t>
    </r>
    <r>
      <rPr>
        <b/>
        <i/>
        <u/>
        <sz val="11"/>
        <rFont val="Arial"/>
        <family val="2"/>
        <charset val="238"/>
      </rPr>
      <t>przenośnego</t>
    </r>
    <r>
      <rPr>
        <b/>
        <i/>
        <sz val="11"/>
        <rFont val="Arial"/>
        <family val="2"/>
        <charset val="238"/>
      </rPr>
      <t xml:space="preserve"> </t>
    </r>
  </si>
  <si>
    <t>czy budynek jest przeznaczony do rozbiórki? (TAK/NIE)</t>
  </si>
  <si>
    <t>odległość od najbliższej rzeki lub innego zbiornika wodnego</t>
  </si>
  <si>
    <t>29-100 Włoszczowa, 
ul. Różana 16</t>
  </si>
  <si>
    <t>29-100 Włoszczowa, 
ul. Wiśniowa 19</t>
  </si>
  <si>
    <t>29-100 Włoszczowa
ul.Partyzantów 24</t>
  </si>
  <si>
    <t>29-100 Włoszczowa, 
ul. Kościuszki 11</t>
  </si>
  <si>
    <t>29-100 Włoszczowa,
Czarnca ul. Szkolna 16A</t>
  </si>
  <si>
    <t>29-100 Włoszczowa
Kurzelów, ul. Jana Brożka 7</t>
  </si>
  <si>
    <t>29-100 Włoszczowa
 ul. Partyzantów 14</t>
  </si>
  <si>
    <t>29-100 Włoszczowa
ul. Partyzantów 14</t>
  </si>
  <si>
    <t>29-100 Włoszczowa
Partyzantów 14</t>
  </si>
  <si>
    <t>29-100 Włoszczowa
ul. Wiejska 55</t>
  </si>
  <si>
    <t>29 -100 Włoszczowa
Konieczno 80</t>
  </si>
  <si>
    <t>Rodzaj Wartości</t>
  </si>
  <si>
    <t>Wykaz monitoringu wizyjnego - system kamer itp. (do 5 lat) - rok 2012 i młodszy</t>
  </si>
  <si>
    <t>Samorządowe Centrum Oświaty</t>
  </si>
  <si>
    <t>7. Samorządowe Centrum Oświaty</t>
  </si>
  <si>
    <t xml:space="preserve">Przedszkole Samorządowe nr 3 z Oddziałami Integracyjnymi we Włoszczowie </t>
  </si>
  <si>
    <t xml:space="preserve">8. Przedszkole Samorządowe nr 3 z Oddziałami Integracyjnymi we Włoszczowie </t>
  </si>
  <si>
    <r>
      <t xml:space="preserve">Włoszczowski Zakład Wodociągów i Kanalizacji </t>
    </r>
    <r>
      <rPr>
        <b/>
        <u/>
        <sz val="10"/>
        <rFont val="Arial"/>
        <family val="2"/>
        <charset val="238"/>
      </rPr>
      <t>sp z o.o.</t>
    </r>
  </si>
  <si>
    <t xml:space="preserve">Wartość </t>
  </si>
  <si>
    <t>* wartość odtworzeniowa została ustalona na podstawie kalkulatora do szacowania wartości odtworzeniowych budynków opartego na Biuletynie Cen Obiektów Budowlanych SEKOCENBUD</t>
  </si>
  <si>
    <t>Szkoła Podstawowa nr 2 we Włoszczowie</t>
  </si>
  <si>
    <t>5. Szkoła Podstawowa nr 2</t>
  </si>
  <si>
    <t>Wykaz monitoringu wizyjnego - system kamer itp. (do 5 lat) - rok 2013 i młodszy</t>
  </si>
  <si>
    <t>290017116</t>
  </si>
  <si>
    <t>TAK</t>
  </si>
  <si>
    <t>NIE</t>
  </si>
  <si>
    <t>Włoszczowski Zakład Wodociągów i Kanalizacji sp z o.o.</t>
  </si>
  <si>
    <t>Czarnca</t>
  </si>
  <si>
    <t>1 gaśnica proszkowa</t>
  </si>
  <si>
    <t>Konieczno</t>
  </si>
  <si>
    <t>Kurzelów</t>
  </si>
  <si>
    <t>12. Dom Kultury we Wloszczowie</t>
  </si>
  <si>
    <t>13. Zespół Placówek Oświatowych nr 1</t>
  </si>
  <si>
    <t>14. Ośrodek Pomocy Społecznej we Włoszczowie</t>
  </si>
  <si>
    <t>12. Dom Kultury we Włoszczowie</t>
  </si>
  <si>
    <t>381449414</t>
  </si>
  <si>
    <t>Włoszczowa, ul. Wiśniowa 19</t>
  </si>
  <si>
    <t>12. Dom Kultyury we Włoszczowie</t>
  </si>
  <si>
    <t>Kurzelów, ul. Kielecka 11</t>
  </si>
  <si>
    <t>-</t>
  </si>
  <si>
    <t>260441910</t>
  </si>
  <si>
    <t>366044643</t>
  </si>
  <si>
    <t>000732720</t>
  </si>
  <si>
    <t>260733356</t>
  </si>
  <si>
    <t>Włoszczowa, ul. Sienkiewicza 43,  Dzierżawa</t>
  </si>
  <si>
    <t xml:space="preserve"> alarm, zamek</t>
  </si>
  <si>
    <t xml:space="preserve">Ujęcie wody, Secemin, </t>
  </si>
  <si>
    <t>zamek patentowy, hydrant</t>
  </si>
  <si>
    <t>Ujęcie wody, Żelisławiczki, gm. Secemin</t>
  </si>
  <si>
    <t>Ujęcie wody, Kuczków, gm. Secemin</t>
  </si>
  <si>
    <t>Przepompownia wody, Secemin ul. Jędrzejowska</t>
  </si>
  <si>
    <t>Oczyszczalnia, Secemin</t>
  </si>
  <si>
    <t>Ujęcie wody, Świerków, gm. Radków</t>
  </si>
  <si>
    <t>Oczyszczalnia, Radków</t>
  </si>
  <si>
    <t>Ujęcie wody, Dąbrówka, gm. Moskorzew</t>
  </si>
  <si>
    <t>Ujęcie wody, Moskorzew</t>
  </si>
  <si>
    <t>292830548</t>
  </si>
  <si>
    <t>292830790</t>
  </si>
  <si>
    <t>000330134</t>
  </si>
  <si>
    <t>jw.</t>
  </si>
  <si>
    <t>ul. Wiśniowa 2 Włoszczowa</t>
  </si>
  <si>
    <t>ul. Wiśniowa 66 Włoszczowa</t>
  </si>
  <si>
    <t>Klekot k/Łachowa</t>
  </si>
  <si>
    <t>Monitoring</t>
  </si>
  <si>
    <t>ul. Wiśniowa 43  Włoszczowa</t>
  </si>
  <si>
    <t>gaśnice, hydranty, czujnki i urządzenia alarmowe</t>
  </si>
  <si>
    <t>292832240</t>
  </si>
  <si>
    <t xml:space="preserve">GMINA WŁOSZCZOWA </t>
  </si>
  <si>
    <t xml:space="preserve">REGON </t>
  </si>
  <si>
    <t xml:space="preserve">NIP </t>
  </si>
  <si>
    <t>609-00-02-217</t>
  </si>
  <si>
    <t>ADRES</t>
  </si>
  <si>
    <t>ul. Partyznatów 14, 29-100 Włoszczowa</t>
  </si>
  <si>
    <t>29-100 Włoszczowa
ul. Wiśniowa 43</t>
  </si>
  <si>
    <t>000526334</t>
  </si>
  <si>
    <t>KIEROWANIE PODSTAWOWYMI RODZAJAMI DZIAŁALNOŚCI PUBLICZNEJ</t>
  </si>
  <si>
    <t>9311Z</t>
  </si>
  <si>
    <t>DZIAŁALNOŚĆ OBIEKTÓW SPORTOWYCH</t>
  </si>
  <si>
    <t>3600Z, 3700Z, 4110Z, 4221Z, 4291Z, 4299Z, 4312Z, 4313Z, 4322Z, 4329Z</t>
  </si>
  <si>
    <t>8560Z</t>
  </si>
  <si>
    <t>DZIAŁALNOŚĆ WSPOMAGAJĄCA EDUKACJĘ</t>
  </si>
  <si>
    <t>DZIAŁALNOŚĆ RACHUNKOWO-KSIĘGOWA; DORADZTWO PODATKOWE</t>
  </si>
  <si>
    <t>6920Z, 8211Z</t>
  </si>
  <si>
    <t>260441955</t>
  </si>
  <si>
    <t>8510Z</t>
  </si>
  <si>
    <t>PLACÓWKI WYCHOWANIA PRZEDSZKOLNEGO</t>
  </si>
  <si>
    <t>9101A</t>
  </si>
  <si>
    <t>DZIAŁALNOŚĆ BIBLIOTEK</t>
  </si>
  <si>
    <t>9004Z</t>
  </si>
  <si>
    <t>DZIAŁALNOŚĆ OBIEKTÓW KULTURALNYCH</t>
  </si>
  <si>
    <t>290519036</t>
  </si>
  <si>
    <t>POZOSTAŁA POMOC SPOŁECZNA BEZ ZAKWATEROWANIA, GDZIE INDZIEJ NIESKLASYFIKOWANA</t>
  </si>
  <si>
    <t>8899Z, 8810Z</t>
  </si>
  <si>
    <t>29-100 Włoszczowa,
ul. Różana 18</t>
  </si>
  <si>
    <t xml:space="preserve"> 29-100 Włoszczowa
oś. Jana Brożka 14</t>
  </si>
  <si>
    <t>15.</t>
  </si>
  <si>
    <t>Samorządowy Żłobek we Włoszczowie</t>
  </si>
  <si>
    <t>29-100 Włoszczowa
ul. Różana 18</t>
  </si>
  <si>
    <t>381867502</t>
  </si>
  <si>
    <t>8891Z</t>
  </si>
  <si>
    <t>OPIEKA DZIENNA NAD DZIEĆMI</t>
  </si>
  <si>
    <t>15. Samorządowy Żłobek we Włoszczowie</t>
  </si>
  <si>
    <t>Dane pojazdów/ pojazdów wolnobieżnych</t>
  </si>
  <si>
    <t>Marka</t>
  </si>
  <si>
    <t>Typ, model</t>
  </si>
  <si>
    <t>Nr podw./ nadw.</t>
  </si>
  <si>
    <t>Nr rej.</t>
  </si>
  <si>
    <t>Rodzaj         (osobowy/ ciężarowy/ specjalny)</t>
  </si>
  <si>
    <t>Poj.</t>
  </si>
  <si>
    <t>Rok prod.</t>
  </si>
  <si>
    <t>Data I rejestracji</t>
  </si>
  <si>
    <t>Ilość miejsc</t>
  </si>
  <si>
    <t>Ładowność</t>
  </si>
  <si>
    <t>Dopuszczalna masa całkowita</t>
  </si>
  <si>
    <t>Przebieg</t>
  </si>
  <si>
    <t>Zabezpieczenia przeciwkradzieżowe</t>
  </si>
  <si>
    <t>Suma ubezpieczenia (wartość pojazdu z VAT)</t>
  </si>
  <si>
    <t>Okres ubezpieczenia OC i NW</t>
  </si>
  <si>
    <t>Okres ubezpieczenia AC i KR</t>
  </si>
  <si>
    <t>Ryzyka podlegające ubezpieczeniu w danym pojeździe</t>
  </si>
  <si>
    <r>
      <t>Zielona Karta</t>
    </r>
    <r>
      <rPr>
        <sz val="10"/>
        <rFont val="Arial"/>
        <family val="2"/>
        <charset val="238"/>
      </rPr>
      <t xml:space="preserve"> (kraj)</t>
    </r>
  </si>
  <si>
    <t>Od</t>
  </si>
  <si>
    <t>Do</t>
  </si>
  <si>
    <t>OC</t>
  </si>
  <si>
    <t>NW</t>
  </si>
  <si>
    <t>AC/KR</t>
  </si>
  <si>
    <t>ASS</t>
  </si>
  <si>
    <t>Skoda</t>
  </si>
  <si>
    <t>Octavia II</t>
  </si>
  <si>
    <t>TMBBK61Z9B2155236</t>
  </si>
  <si>
    <t>TLWJV77</t>
  </si>
  <si>
    <t>Osobowy</t>
  </si>
  <si>
    <t>19.05.2011</t>
  </si>
  <si>
    <t>x</t>
  </si>
  <si>
    <t>Nissan</t>
  </si>
  <si>
    <t>Primastar</t>
  </si>
  <si>
    <t>VSKF4BCB6UY579433</t>
  </si>
  <si>
    <t>TLWRC05</t>
  </si>
  <si>
    <t>ciężarowy</t>
  </si>
  <si>
    <t>29.09.2014</t>
  </si>
  <si>
    <t>Przyczepa Wiola</t>
  </si>
  <si>
    <t>W3</t>
  </si>
  <si>
    <t>SWCE2ASa4J1003165</t>
  </si>
  <si>
    <t>TLW48EY</t>
  </si>
  <si>
    <t>lekka</t>
  </si>
  <si>
    <t>11.01.2019</t>
  </si>
  <si>
    <t>FS-Lublin</t>
  </si>
  <si>
    <t>Żuk A 156</t>
  </si>
  <si>
    <t>TLW MS01</t>
  </si>
  <si>
    <t>1991.10.12</t>
  </si>
  <si>
    <t>875 kg</t>
  </si>
  <si>
    <t>1625 kg</t>
  </si>
  <si>
    <t>Ford</t>
  </si>
  <si>
    <t>Transit</t>
  </si>
  <si>
    <t>WFOOXXXTTF9J64035</t>
  </si>
  <si>
    <t>TLW MG40</t>
  </si>
  <si>
    <t>Ciężarowy</t>
  </si>
  <si>
    <t>29.11.2009</t>
  </si>
  <si>
    <t>Peugeot</t>
  </si>
  <si>
    <t>Partner XT</t>
  </si>
  <si>
    <t>VF3GCRHYB95154575</t>
  </si>
  <si>
    <t>TLW EL10</t>
  </si>
  <si>
    <t>20.06.2005</t>
  </si>
  <si>
    <t>Opel</t>
  </si>
  <si>
    <t>Movano</t>
  </si>
  <si>
    <t>VNAJ9GMH630233315</t>
  </si>
  <si>
    <t>TLW PW30</t>
  </si>
  <si>
    <t>19.02.2004</t>
  </si>
  <si>
    <t>Daf</t>
  </si>
  <si>
    <t>55.250</t>
  </si>
  <si>
    <t>XLRAE55CF0L32M85</t>
  </si>
  <si>
    <t>TLW RM49</t>
  </si>
  <si>
    <t>26.04.2006</t>
  </si>
  <si>
    <t>Koparko ładowarka</t>
  </si>
  <si>
    <t>JCB 3CX</t>
  </si>
  <si>
    <t>JCB3CX4P91349465</t>
  </si>
  <si>
    <t>A049463</t>
  </si>
  <si>
    <t>koparko-ładowaka</t>
  </si>
  <si>
    <t>YETI</t>
  </si>
  <si>
    <t>TMBLB75L0F6071997</t>
  </si>
  <si>
    <t>TLWSH77</t>
  </si>
  <si>
    <t>14.10.2015</t>
  </si>
  <si>
    <t>Mercedes-Benz</t>
  </si>
  <si>
    <t>ATEGO</t>
  </si>
  <si>
    <t>HDB9670271L95</t>
  </si>
  <si>
    <t>TLWSS44</t>
  </si>
  <si>
    <t>sam. Specj z zabudową ssąco-płuczącą do czyszcz kanalizacjj</t>
  </si>
  <si>
    <t>04.11.2015</t>
  </si>
  <si>
    <t>Rydwan</t>
  </si>
  <si>
    <t>A750</t>
  </si>
  <si>
    <t>SYBA07504050001745</t>
  </si>
  <si>
    <t>TLWP934</t>
  </si>
  <si>
    <t>przyczepa</t>
  </si>
  <si>
    <t>27.12.2005</t>
  </si>
  <si>
    <t>SYBA0601060001166</t>
  </si>
  <si>
    <t>TLW Y042</t>
  </si>
  <si>
    <t>01.08.2006</t>
  </si>
  <si>
    <t>ZPC Świdnik</t>
  </si>
  <si>
    <t>SWH2360524B015349</t>
  </si>
  <si>
    <t>TLW Y004</t>
  </si>
  <si>
    <t>urządzenie ORKAN</t>
  </si>
  <si>
    <t>12.05.2005</t>
  </si>
  <si>
    <t>Wiola</t>
  </si>
  <si>
    <t>W1</t>
  </si>
  <si>
    <t>TLW KY52</t>
  </si>
  <si>
    <t>przyczepa z agregatem prądotwórczym</t>
  </si>
  <si>
    <t>06.02.2014</t>
  </si>
  <si>
    <t>Fiat</t>
  </si>
  <si>
    <t>Ducato</t>
  </si>
  <si>
    <t>ZFA25000002D03104</t>
  </si>
  <si>
    <t>TLW WM66</t>
  </si>
  <si>
    <t>17-02-2017</t>
  </si>
  <si>
    <t>LF 260 FA</t>
  </si>
  <si>
    <t>XLRAEL3700L482618</t>
  </si>
  <si>
    <t>TLW 99FF</t>
  </si>
  <si>
    <t>sam. Specjalny do czyszcz kanalizacji</t>
  </si>
  <si>
    <t xml:space="preserve"> 15. Ośrodek Pomocy Społecznej</t>
  </si>
  <si>
    <t xml:space="preserve">Dacia </t>
  </si>
  <si>
    <t>Dokker</t>
  </si>
  <si>
    <t>UU10SDA3549805292</t>
  </si>
  <si>
    <t>TLW NR22</t>
  </si>
  <si>
    <t>sam. osobowy</t>
  </si>
  <si>
    <t>1.598cm3</t>
  </si>
  <si>
    <t>12-12-2013</t>
  </si>
  <si>
    <t>immobiliser</t>
  </si>
  <si>
    <t>Volkswagen</t>
  </si>
  <si>
    <t>Caravelle</t>
  </si>
  <si>
    <t>WV2ZZZ7HZ9H129924</t>
  </si>
  <si>
    <t>TLW GF10</t>
  </si>
  <si>
    <t>osobowy przystosowany do przewozu osób na wózkach inwalidzkich</t>
  </si>
  <si>
    <t>1896cm3</t>
  </si>
  <si>
    <t>23-07-2009</t>
  </si>
  <si>
    <t>autoalarm,immobiliser</t>
  </si>
  <si>
    <t>Tabela nr 4</t>
  </si>
  <si>
    <t>Tabela nr 5 - Wykaz maszyn i urządzeń do ubezpieczenia od uszkodzeń (od wszystkich ryzyk)</t>
  </si>
  <si>
    <t>Tabela nr 6</t>
  </si>
  <si>
    <t>WYKAZ LOKALIZACJI, W KTÓRYCH PROWADZONA JEST DZIAŁALNOŚĆ ORAZ LOKALIZACJI, GDZIE ZNAJDUJE SIĘ MIENIE NALEŻĄCE DO JEDNOSTEK GMINY WŁOSZCZOWA (nie wykazane w tabeli wykaz budynków i budowli - poniższy wykaz nie musi być pełnym wykazem lokalizacji)</t>
  </si>
  <si>
    <t>Tabela nr 7 - Wykaz pojazdów w Gminie Włoszczowa</t>
  </si>
  <si>
    <t>Tabela nr 8 - Szkodowość</t>
  </si>
  <si>
    <t>19.05.2020</t>
  </si>
  <si>
    <t>18.05.2021</t>
  </si>
  <si>
    <t>26.09.2020</t>
  </si>
  <si>
    <t>25.09.2021</t>
  </si>
  <si>
    <t>11.01.2021</t>
  </si>
  <si>
    <t>10.01.2022</t>
  </si>
  <si>
    <t>01.01.2021</t>
  </si>
  <si>
    <t>31.12.2021</t>
  </si>
  <si>
    <t>12.12.2020</t>
  </si>
  <si>
    <t>11.12.2021</t>
  </si>
  <si>
    <t>24.07.2020</t>
  </si>
  <si>
    <t>23.07.2021</t>
  </si>
  <si>
    <t>Liczba pracowników</t>
  </si>
  <si>
    <t>Liczba uczniów</t>
  </si>
  <si>
    <t>Kolektory słoneczne</t>
  </si>
  <si>
    <t>Namioty</t>
  </si>
  <si>
    <t>Powodzie</t>
  </si>
  <si>
    <t>Tak, na budynku WOPR w pobliżu zbiornika wodnego Klekot, łączna wartość księgowa brutto: 21 170,70 zł</t>
  </si>
  <si>
    <t>nie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</si>
  <si>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</si>
  <si>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</si>
  <si>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</si>
  <si>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</si>
  <si>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</si>
  <si>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</si>
  <si>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</si>
  <si>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</si>
  <si>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</si>
  <si>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</si>
  <si>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</si>
  <si>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</si>
  <si>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</si>
  <si>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</si>
  <si>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</si>
  <si>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</si>
  <si>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</si>
  <si>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</si>
  <si>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</si>
  <si>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</si>
  <si>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</si>
  <si>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</si>
  <si>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</si>
  <si>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</si>
  <si>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</si>
  <si>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</si>
  <si>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</si>
  <si>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</si>
  <si>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</si>
  <si>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</si>
  <si>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</si>
  <si>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</si>
  <si>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</si>
  <si>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</si>
  <si>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</si>
  <si>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</si>
  <si>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</si>
  <si>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</si>
  <si>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</si>
  <si>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</si>
  <si>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</si>
  <si>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</si>
  <si>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</si>
  <si>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</si>
  <si>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</si>
  <si>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</si>
  <si>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</si>
  <si>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</si>
  <si>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</si>
  <si>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</si>
  <si>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</si>
  <si>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</si>
  <si>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</si>
  <si>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</si>
  <si>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</si>
  <si>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</si>
  <si>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</si>
  <si>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</si>
  <si>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</si>
  <si>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</si>
  <si>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</si>
  <si>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</si>
  <si>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</si>
  <si>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</si>
  <si>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</si>
  <si>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</si>
  <si>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</si>
  <si>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</si>
  <si>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</si>
  <si>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</si>
  <si>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</si>
  <si>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</si>
  <si>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</si>
  <si>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</si>
  <si>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</si>
  <si>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</si>
  <si>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</si>
  <si>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</si>
  <si>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</si>
  <si>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</si>
  <si>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</si>
  <si>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</si>
  <si>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</si>
  <si>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</si>
  <si>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</si>
  <si>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</si>
  <si>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</si>
  <si>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</si>
  <si>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</si>
  <si>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</si>
  <si>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</si>
  <si>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</si>
  <si>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</si>
  <si>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</si>
  <si>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</si>
  <si>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</si>
  <si>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</si>
  <si>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</si>
  <si>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</si>
  <si>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</si>
  <si>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</si>
  <si>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</si>
  <si>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</si>
  <si>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</si>
  <si>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</si>
  <si>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</si>
  <si>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</si>
  <si>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</si>
  <si>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</si>
  <si>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</si>
  <si>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</si>
  <si>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</si>
  <si>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</si>
  <si>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</si>
  <si>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</si>
  <si>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</si>
  <si>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</si>
  <si>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</si>
  <si>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</si>
  <si>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</si>
  <si>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</si>
  <si>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</si>
  <si>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</si>
  <si>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</si>
  <si>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</si>
  <si>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</si>
  <si>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</si>
  <si>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</si>
  <si>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</si>
  <si>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</si>
  <si>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</si>
  <si>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</si>
  <si>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</si>
  <si>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</si>
  <si>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</si>
  <si>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</si>
  <si>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</si>
  <si>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</si>
  <si>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</si>
  <si>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</si>
  <si>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</si>
  <si>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</si>
  <si>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</si>
  <si>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</si>
  <si>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</si>
  <si>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</si>
  <si>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</si>
  <si>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</si>
  <si>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</si>
  <si>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</si>
  <si>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</si>
  <si>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</si>
  <si>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</si>
  <si>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</si>
  <si>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</si>
  <si>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</si>
  <si>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</si>
  <si>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</si>
  <si>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</si>
  <si>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</si>
  <si>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</si>
  <si>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</si>
  <si>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</si>
  <si>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</si>
  <si>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</si>
  <si>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</si>
  <si>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</si>
  <si>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</si>
  <si>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</si>
  <si>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</si>
  <si>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</si>
  <si>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</si>
  <si>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</si>
  <si>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</si>
  <si>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</si>
  <si>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</si>
  <si>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</si>
  <si>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</si>
  <si>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</si>
  <si>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</si>
  <si>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</si>
  <si>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</si>
  <si>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</si>
  <si>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</si>
  <si>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</si>
  <si>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</si>
  <si>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</si>
  <si>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</si>
  <si>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</si>
  <si>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</si>
  <si>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</si>
  <si>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</si>
  <si>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</si>
  <si>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</si>
  <si>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</si>
  <si>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</si>
  <si>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</si>
  <si>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</si>
  <si>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</si>
  <si>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</si>
  <si>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</si>
  <si>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</si>
  <si>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</si>
  <si>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</si>
  <si>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</si>
  <si>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</si>
  <si>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</si>
  <si>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</si>
  <si>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</si>
  <si>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</si>
  <si>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</si>
  <si>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</si>
  <si>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</si>
  <si>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</si>
  <si>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</si>
  <si>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</si>
  <si>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</si>
  <si>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</si>
  <si>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</si>
  <si>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</si>
  <si>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</si>
  <si>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</si>
  <si>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</si>
  <si>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</si>
  <si>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</si>
  <si>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</si>
  <si>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</si>
  <si>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</si>
  <si>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</si>
  <si>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</si>
  <si>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</si>
  <si>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</si>
  <si>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</si>
  <si>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</si>
  <si>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</si>
  <si>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</si>
  <si>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</si>
  <si>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</si>
  <si>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</si>
  <si>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</si>
  <si>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</si>
  <si>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</si>
  <si>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</si>
  <si>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</si>
  <si>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</si>
  <si>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</si>
  <si>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</si>
  <si>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</si>
  <si>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</si>
  <si>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</si>
  <si>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</si>
  <si>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</si>
  <si>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</si>
  <si>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</si>
  <si>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</si>
  <si>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</si>
  <si>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</si>
  <si>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</si>
  <si>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</si>
  <si>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</si>
  <si>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</si>
  <si>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</si>
  <si>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</si>
  <si>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</si>
  <si>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</si>
  <si>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</si>
  <si>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</si>
  <si>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</si>
  <si>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</si>
  <si>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</si>
  <si>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</si>
  <si>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</si>
  <si>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</si>
  <si>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</si>
  <si>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</si>
  <si>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</si>
  <si>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</si>
  <si>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</si>
  <si>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</si>
  <si>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</si>
  <si>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</si>
  <si>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</si>
  <si>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</si>
  <si>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</si>
  <si>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</si>
  <si>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</si>
  <si>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</si>
  <si>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</si>
  <si>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</si>
  <si>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</si>
  <si>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</si>
  <si>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</si>
  <si>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</si>
  <si>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</si>
  <si>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</si>
  <si>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</si>
  <si>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</si>
  <si>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</si>
  <si>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</si>
  <si>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</si>
  <si>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</si>
  <si>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</si>
  <si>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</si>
  <si>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</si>
  <si>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</si>
  <si>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</si>
  <si>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</si>
  <si>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</si>
  <si>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</si>
  <si>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</si>
  <si>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</si>
  <si>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</si>
  <si>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</si>
  <si>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</si>
  <si>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</si>
  <si>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</si>
  <si>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</si>
  <si>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</si>
  <si>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</si>
  <si>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</si>
  <si>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</si>
  <si>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</si>
  <si>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</si>
  <si>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</si>
  <si>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</si>
  <si>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</si>
  <si>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</si>
  <si>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</si>
  <si>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</si>
  <si>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</si>
  <si>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</si>
  <si>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</si>
  <si>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</si>
  <si>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</si>
  <si>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</si>
  <si>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Budynek kotłowni</t>
  </si>
  <si>
    <t>Budynek Wymiennikownia</t>
  </si>
  <si>
    <t>Budynek Wymiennikowni</t>
  </si>
  <si>
    <t>Budynek prod. - usługowy</t>
  </si>
  <si>
    <t>Budynek użytkowy</t>
  </si>
  <si>
    <t>Budynek – magazyn</t>
  </si>
  <si>
    <t>Magazyn zbożowo - paszowy</t>
  </si>
  <si>
    <t>Magazyn – nawozy</t>
  </si>
  <si>
    <t>Buchta spędowa</t>
  </si>
  <si>
    <t>Budynek biurowy UG bez udziału ZEASiP i OPS</t>
  </si>
  <si>
    <t>Budynek administracyjny</t>
  </si>
  <si>
    <t>Budynek biurowy ( Ośrodek Zdrowia )</t>
  </si>
  <si>
    <t>Budynek biurowy po GS</t>
  </si>
  <si>
    <t>Budynek po byłym sądzie</t>
  </si>
  <si>
    <t>Budynek Ośrodka Zdrowia</t>
  </si>
  <si>
    <t xml:space="preserve">Budynek Ośrodka Zdrowia </t>
  </si>
  <si>
    <t>Budynek szkolny w Motycznie</t>
  </si>
  <si>
    <t xml:space="preserve">Budynek szkolny w Rogienicach, </t>
  </si>
  <si>
    <t>Budynek szkolny w Woli Wiśniowej</t>
  </si>
  <si>
    <t>Budynek szkoły w Rząbcu</t>
  </si>
  <si>
    <t>Budynek szkolny w Silpi Dużej</t>
  </si>
  <si>
    <t>Budynek szkoły w Bebelnie</t>
  </si>
  <si>
    <t>Budynek Sali gimnastycznej</t>
  </si>
  <si>
    <t>Garaż samochodowy</t>
  </si>
  <si>
    <t>Budynek gospodarczy ( 42,4 %)</t>
  </si>
  <si>
    <t>Budynek – szopa</t>
  </si>
  <si>
    <t>Budynek – wiata stalowa</t>
  </si>
  <si>
    <t>Budynek gospodarczy</t>
  </si>
  <si>
    <t>Budynek garażowy</t>
  </si>
  <si>
    <t>Budynek administr – mieszkalny</t>
  </si>
  <si>
    <t>Budynek cmentarny – kaplica</t>
  </si>
  <si>
    <t>Wiata stalowa</t>
  </si>
  <si>
    <t>Komórka – bud. Gospodarczy</t>
  </si>
  <si>
    <t>Komórki – 2szt bud. Gospod.</t>
  </si>
  <si>
    <t>Budynek gospodarczy przy szkole w Rogienicach</t>
  </si>
  <si>
    <t>Ubikacje suche przy szkole w Przygradowie</t>
  </si>
  <si>
    <t>Budynek szaletu miejskiego</t>
  </si>
  <si>
    <t>Budynek gospodarczy przy szkole Silpia Duża</t>
  </si>
  <si>
    <t>Budynek mieszkalny, przychodnia , pralnia( Lokale 15,28,45, 31,32,33,34,35,36,37,38,39,40,41)</t>
  </si>
  <si>
    <t>Budynek mieszkalny – lok. 30,33,</t>
  </si>
  <si>
    <t>Budynek Agronomówki (udział  16,5 %)</t>
  </si>
  <si>
    <t>Budynek Agronomówki (udział  19,8 %)</t>
  </si>
  <si>
    <t>Budynek mieszkalny</t>
  </si>
  <si>
    <t>Budynek magazynowy</t>
  </si>
  <si>
    <t>Budynek mieszkalny lokale: 1,27,43,47,81,9,10,</t>
  </si>
  <si>
    <t xml:space="preserve">Lokale mieszkalny Nr 7, </t>
  </si>
  <si>
    <t>Lokale mieszkalne 5 szt.</t>
  </si>
  <si>
    <t>Lokale mieszkalne Nr 1, 4</t>
  </si>
  <si>
    <t>Lokale mieszkalne</t>
  </si>
  <si>
    <t>Budynek mieszk. Lokal: 11,</t>
  </si>
  <si>
    <t>Budynek  mieszkalny, lokal: 12</t>
  </si>
  <si>
    <t xml:space="preserve">Budynek mieszkalny lok: 4, pom. gosp. 298,64 m2 </t>
  </si>
  <si>
    <t>Budynek mieszkalny: lokal 14</t>
  </si>
  <si>
    <t>Budynek mieszkalny: lok: 2, 24</t>
  </si>
  <si>
    <t>Budynek mieszkalny: lok: 11,24,</t>
  </si>
  <si>
    <t>Budynek mieszkalny: lok: 24</t>
  </si>
  <si>
    <t>Budynek mieszkalny: lok: 1,13,</t>
  </si>
  <si>
    <t>Budynek mieszkalny: lok: 10,30,40,</t>
  </si>
  <si>
    <t>Budynek mieszkalny lok. 12</t>
  </si>
  <si>
    <t>Budynek mieszkalny lok. 1,13,16,20,22,24</t>
  </si>
  <si>
    <t>Budynek</t>
  </si>
  <si>
    <t>Budynek Domu Nauczyciela - 4 mieszkania</t>
  </si>
  <si>
    <t xml:space="preserve">Budynek mieszkalny, </t>
  </si>
  <si>
    <t>Inwestycje w obcy środek trwały - budynek  SP Czarnca</t>
  </si>
  <si>
    <t>Budynek Domu Ludowego</t>
  </si>
  <si>
    <t>Bezodpływowy zbiornik ścieków przy DL w Kuzkach</t>
  </si>
  <si>
    <t>Linie elektroenergetyczne</t>
  </si>
  <si>
    <t>Linie telekomunikacyjne</t>
  </si>
  <si>
    <t>Maszt do sieci internet na bud. Urzędu Gminy</t>
  </si>
  <si>
    <t>Maszt do sieci internet na bud. ZPO Nr 2</t>
  </si>
  <si>
    <t>Maszt do sieci internet na bud. Domu Kultury</t>
  </si>
  <si>
    <t>Maszt do sieci internet na bud.soc. PGKIM</t>
  </si>
  <si>
    <t>Maszt do sieci internet  na bud. Byłej szkoły</t>
  </si>
  <si>
    <t>Linie energetyczne os. Reja</t>
  </si>
  <si>
    <t>Lampa solarna</t>
  </si>
  <si>
    <t>Sieć elektryczna</t>
  </si>
  <si>
    <t>Sieć kanalizacyjna zewnętrzna</t>
  </si>
  <si>
    <t>Sieci zewnętrzne</t>
  </si>
  <si>
    <t>Studnia z pompą głębinową</t>
  </si>
  <si>
    <t>Sieć cieplna</t>
  </si>
  <si>
    <t>Magistrala ciepłownicza</t>
  </si>
  <si>
    <t>Sieć centralnego ogrzewania</t>
  </si>
  <si>
    <t xml:space="preserve">Sieć cieplna – kanał C.O. </t>
  </si>
  <si>
    <t>Przyłącze do sieci centr. Ogrzewania</t>
  </si>
  <si>
    <t>Przewody sieci rozdzielczej</t>
  </si>
  <si>
    <t xml:space="preserve">Sieć cieplna </t>
  </si>
  <si>
    <t>Podłącze sieci</t>
  </si>
  <si>
    <t xml:space="preserve">Sieć Wodociągowa </t>
  </si>
  <si>
    <t>Przewody sieci kanalizacyjnej</t>
  </si>
  <si>
    <t>Sieć kanalizacji deszczowej</t>
  </si>
  <si>
    <t>Sieć cieplna c.o. Wysokich parametrów</t>
  </si>
  <si>
    <t>Kanał c.o</t>
  </si>
  <si>
    <t>Sieć wodociągowa</t>
  </si>
  <si>
    <t>Sieć kanalizacyjna</t>
  </si>
  <si>
    <t>Sieć energetyczna</t>
  </si>
  <si>
    <t>Oświetlenie uliczne</t>
  </si>
  <si>
    <t>Droga, chodnik</t>
  </si>
  <si>
    <t>Odwodnienie ul. Reja</t>
  </si>
  <si>
    <t>Odwodnienie ulicy</t>
  </si>
  <si>
    <t>Przyłącze sieci cieplnej</t>
  </si>
  <si>
    <t>Przyłącze centralnego ogrzewania do PS Nr 1</t>
  </si>
  <si>
    <t xml:space="preserve">Oświetlenie uliczne </t>
  </si>
  <si>
    <t>Kanalizacja teletechniczna kablowa</t>
  </si>
  <si>
    <t>Linia oświetlenia ulicznego</t>
  </si>
  <si>
    <t xml:space="preserve">Linia oswietlenia ulicznego </t>
  </si>
  <si>
    <t>Lampa hybrydowa</t>
  </si>
  <si>
    <t xml:space="preserve">Sieć energetyczna </t>
  </si>
  <si>
    <t>Sieć telekomunikacyjna</t>
  </si>
  <si>
    <t>Place, chodniki</t>
  </si>
  <si>
    <t xml:space="preserve">Droga dojazdowa  </t>
  </si>
  <si>
    <t>Droga dojazdowa</t>
  </si>
  <si>
    <t>Droga wewnątrzzakładowa</t>
  </si>
  <si>
    <t>Drogi, place</t>
  </si>
  <si>
    <t>Plac utwardzony</t>
  </si>
  <si>
    <t>Infrastruktura chodnika</t>
  </si>
  <si>
    <t>Parking</t>
  </si>
  <si>
    <t>Oświetlenie terenu</t>
  </si>
  <si>
    <t>Droga dojazdowa do Oczyszczalni Ścieków</t>
  </si>
  <si>
    <t>Ulice i prace</t>
  </si>
  <si>
    <t>Droga do bazy magazynów</t>
  </si>
  <si>
    <t>Utwardzony plac bazy</t>
  </si>
  <si>
    <t>Drogi i prace wokół bud. Mieszk</t>
  </si>
  <si>
    <t>Linia oświetleniowa</t>
  </si>
  <si>
    <t>Droga Gminna w Knapówce</t>
  </si>
  <si>
    <t>Chodnik przed Halą Sportową</t>
  </si>
  <si>
    <t>Chodnik</t>
  </si>
  <si>
    <t>Przebudowa ulicy</t>
  </si>
  <si>
    <t>Oświetlenie ulicy</t>
  </si>
  <si>
    <t>Budowa ulicy</t>
  </si>
  <si>
    <t>Budowa chodnika</t>
  </si>
  <si>
    <t>Oświetlenie ul. Wiśniowej</t>
  </si>
  <si>
    <t>Oświetlenie ulic</t>
  </si>
  <si>
    <t>Przebudowa drogi</t>
  </si>
  <si>
    <t>Droga w ul. Dworcowej</t>
  </si>
  <si>
    <t>Remont drogi</t>
  </si>
  <si>
    <t>Droga dojazdowa do zakładu</t>
  </si>
  <si>
    <t>Droga na osiedlu</t>
  </si>
  <si>
    <t xml:space="preserve">Przebudowa drogi gminnej </t>
  </si>
  <si>
    <t xml:space="preserve">Parking </t>
  </si>
  <si>
    <t>Przebudowa drogi wewnętrznej</t>
  </si>
  <si>
    <t>Remont nawierzchni asfaltowej</t>
  </si>
  <si>
    <t>Przebudowa i remont ciągu pieszo-jezdnego</t>
  </si>
  <si>
    <t>Droga utwardzona żwirem</t>
  </si>
  <si>
    <t xml:space="preserve">Droga </t>
  </si>
  <si>
    <t>Droga z kostki brukowej</t>
  </si>
  <si>
    <t>Drogi  z betonu asfaltowego</t>
  </si>
  <si>
    <t xml:space="preserve">Drogi </t>
  </si>
  <si>
    <t>Plac targowy, utwardzenie (chodniki)</t>
  </si>
  <si>
    <t>Droga asfaltowa</t>
  </si>
  <si>
    <t>Chodnik w ul. Witosa</t>
  </si>
  <si>
    <t>Zatoka postojowa ul. Jaworskiego</t>
  </si>
  <si>
    <t>Plac utwardzony kostka brukową</t>
  </si>
  <si>
    <t>Zbiornik wodny</t>
  </si>
  <si>
    <t>Plac zabaw – wyposażenie</t>
  </si>
  <si>
    <t xml:space="preserve">Boisko do piłki nożnej </t>
  </si>
  <si>
    <t>Otoczenie zbiornika (ścieżka żwirowa, siedziska)</t>
  </si>
  <si>
    <t>Konstrukcja zabawowa-wyposażenie</t>
  </si>
  <si>
    <t xml:space="preserve">Boisko do piłki siatkowej </t>
  </si>
  <si>
    <t xml:space="preserve">Boisko </t>
  </si>
  <si>
    <t>Boisko do piłki siatkowej</t>
  </si>
  <si>
    <t>Osadnik ścieków</t>
  </si>
  <si>
    <t>Ogrodzenie terenu</t>
  </si>
  <si>
    <t>Ogrodzenia frontowe</t>
  </si>
  <si>
    <t>Skład opału</t>
  </si>
  <si>
    <t>Komin stalowy</t>
  </si>
  <si>
    <t>Ogrodzenia i parkany</t>
  </si>
  <si>
    <t>Pozostała budowla</t>
  </si>
  <si>
    <t>Nawierzchnia</t>
  </si>
  <si>
    <t>Zaplecze – budynek</t>
  </si>
  <si>
    <t xml:space="preserve">Boisko sportowe przy szkole </t>
  </si>
  <si>
    <t xml:space="preserve">Ogrodzenie placu przy szkole </t>
  </si>
  <si>
    <t xml:space="preserve">Boisko sportowe </t>
  </si>
  <si>
    <t>Ogrodzenie placu przy szkole</t>
  </si>
  <si>
    <t>Boisko sportowe przy szkole w Rogienicach</t>
  </si>
  <si>
    <t>Ogrodzenie placu szkolnego w Rogienicach</t>
  </si>
  <si>
    <t>Boisko szkolne przy szkole w Przygradowie</t>
  </si>
  <si>
    <t xml:space="preserve">Przebudowa ujęcia wody </t>
  </si>
  <si>
    <t xml:space="preserve">Mała architektura </t>
  </si>
  <si>
    <t xml:space="preserve">Ubikacje suche </t>
  </si>
  <si>
    <t>Boisko sportowe</t>
  </si>
  <si>
    <t>Ogrodzenie metalowe w Bebelnie</t>
  </si>
  <si>
    <t>Wiata do grilowania</t>
  </si>
  <si>
    <t>Bieżnia poliuretanowa</t>
  </si>
  <si>
    <t>Ciąg pieszo-jezdny</t>
  </si>
  <si>
    <t>Zatoka postojowa i chodnik</t>
  </si>
  <si>
    <t xml:space="preserve">Chodnik </t>
  </si>
  <si>
    <t>Inwestycje melioracyjne na zbiorniku wodnym STAW 4</t>
  </si>
  <si>
    <t xml:space="preserve">Ogrodzenie domu Nauczyciela </t>
  </si>
  <si>
    <t>Przebudowa drogi gminnej wewnętrznej</t>
  </si>
  <si>
    <t>Przebudoowa drogi gminnej Nr 397002T</t>
  </si>
  <si>
    <t>Przebudowa drogi gminnej Nr 397001T</t>
  </si>
  <si>
    <t>Przebudowa drogi gminnej Nr 397010T</t>
  </si>
  <si>
    <t>Przebudowa drogi gminnej Nr 397011T</t>
  </si>
  <si>
    <t xml:space="preserve">Zintegrowany system telemetrii i zdalnego sterowania grupowych węzłów cieplnych </t>
  </si>
  <si>
    <t>Chodnik ze zjazdami przy ul. Reja we Włoszczowie</t>
  </si>
  <si>
    <t xml:space="preserve">Jezdnia asfaltowa z chodnikiem i kanałem deszczowym ul. Konopnicka </t>
  </si>
  <si>
    <t>Przebudowa drogi gminnej nr 3970024T ul. Słoneczna</t>
  </si>
  <si>
    <t>Plac zabaw w Gościencinie</t>
  </si>
  <si>
    <t>Plac zabaw w Dankowie Małym</t>
  </si>
  <si>
    <t>Plac zabaw w Kurzelowie</t>
  </si>
  <si>
    <t>Plac zabaw w Międzylesiu</t>
  </si>
  <si>
    <t>Piłkochwyty (2szt.) na boisku w Woli Wiśniowej</t>
  </si>
  <si>
    <t>Grill betonowy w Bebelnie Kolonii</t>
  </si>
  <si>
    <t>Parking przy boisku w Bebelnie Kolonii</t>
  </si>
  <si>
    <t>Bramki na boisku w Kątach</t>
  </si>
  <si>
    <t>Oświetlenie uliczne ul. Przedborska we Włoszczowie</t>
  </si>
  <si>
    <t>Oświetlenie uliczne ul. Żeromskiego we Włoszczowie</t>
  </si>
  <si>
    <t>Oświetlenie uliczne Gościencin</t>
  </si>
  <si>
    <t>Oświetlenie uliczne w Międzylesiu</t>
  </si>
  <si>
    <t xml:space="preserve">Kanalizacja deszczowa wraz z przepompownią dla odwodnienia  terenu placu szkolnego ZPO Nr 1 </t>
  </si>
  <si>
    <t>Przyłącze kanalizacji sanitarnej w ZPO Nr 1 we Włoszczowie</t>
  </si>
  <si>
    <t>Oświetlenie boiska i zasilanie przepompowni w ZPO Nr 1 we Włoszczowie</t>
  </si>
  <si>
    <t>Boisko wielofunkcyjne przy ZPO Nr 1</t>
  </si>
  <si>
    <t>Chodniki i nawierzchnie utwardzone na terenie ZPO Nr 1 we Włoszczowie</t>
  </si>
  <si>
    <t>Ogrodzenie obiektu  ZPO Nr 1 we Włoszczowie</t>
  </si>
  <si>
    <t>Dodatkowe elementy zagospodarowania terenu przy  ZPO Nr 1 we Włoszczowie</t>
  </si>
  <si>
    <t>Oświetlenie boiska ZPO Nr 2 we Włoszczowie</t>
  </si>
  <si>
    <t>Przyłącze kanalizacji deszczowej - boisko ZPO Nr 2 we Włoszczowie</t>
  </si>
  <si>
    <t xml:space="preserve">Kanalizacja deszczowa na terenie boiska wraz z odwodnieniem liniowym - ZPO Nr 2 </t>
  </si>
  <si>
    <t xml:space="preserve">Boisko wielofunkcyjne - ZPO Nr 2 </t>
  </si>
  <si>
    <t xml:space="preserve">Elementy małej architektury boiska - ZPO Nr 2 </t>
  </si>
  <si>
    <t xml:space="preserve">Przebudowa kolizji energetycznej  boiska - ZPO Nr 2 </t>
  </si>
  <si>
    <t>Droga na os. AK we Włoszczowie - wewnętrzna</t>
  </si>
  <si>
    <t xml:space="preserve">Droga dojazdowa w Kuzkach </t>
  </si>
  <si>
    <t>Droga dojazdowa w Łachowie na dz. 592</t>
  </si>
  <si>
    <t>Droga wewnętrzna w Łachowie na dz. 541</t>
  </si>
  <si>
    <t>Droga dojazdowa w Czarncy (przedłużenie ul. Zastawie)</t>
  </si>
  <si>
    <t>Plac z kostki brukowej przy DK Kurzelów</t>
  </si>
  <si>
    <t>Płkochwyt  SP Konieczno</t>
  </si>
  <si>
    <t>Jezdnia asfaltowa z obustronnymi poboczami Jamskie-Motyczno 397007T</t>
  </si>
  <si>
    <t>Chodniki ul. Żeromskiego we Włoszczowie</t>
  </si>
  <si>
    <t>Chodniki ul. Niecała we Włoszczowie</t>
  </si>
  <si>
    <t>Chodniki ul. Wigury we Włoszczowie</t>
  </si>
  <si>
    <t>Droga dojazdowa do pól w miejscowości Danków Duży</t>
  </si>
  <si>
    <t>Droga dojazdowa do pól w msc. Bebelno Wieś</t>
  </si>
  <si>
    <t>Droga wewnętrzna na os. Tartak we Włoszczowie</t>
  </si>
  <si>
    <t>Parking przy ul. Konopnickjej we Włoszczowie</t>
  </si>
  <si>
    <t>Chodnik w Nieznanowicach w kierunku Woli Wiśniowej</t>
  </si>
  <si>
    <t>Plac zabaw i siłownia zewnętrzna w Woli Wiśniowej</t>
  </si>
  <si>
    <t>Plac zabaw i siłownia zewnętrzna w Czarncy</t>
  </si>
  <si>
    <t>Boisko sportowe w Dankowie Małym</t>
  </si>
  <si>
    <t>Przyłącze kanalizacji sanitarnej DL w Kuzkach</t>
  </si>
  <si>
    <t xml:space="preserve">Przyłącze energetyczne napowietrzne NN do DL w Kuzkach </t>
  </si>
  <si>
    <t xml:space="preserve">Ogrodzenie betonowe  DL w Kuzkach </t>
  </si>
  <si>
    <t>Chodniki i nawierzchnie dróg na terenie DL w Kuzkach</t>
  </si>
  <si>
    <t>Droga w Czarncy</t>
  </si>
  <si>
    <t>Droga ul. Kasztanowa w Czarncy</t>
  </si>
  <si>
    <t xml:space="preserve">Chodnik ul. Czarnieckiego w Czarncy </t>
  </si>
  <si>
    <t>Wiata z grillem w Gościencinie</t>
  </si>
  <si>
    <t>Chodnik z kostki w Gościencinie</t>
  </si>
  <si>
    <t>Oświetlenie uliczne w Nieznanowicach</t>
  </si>
  <si>
    <t>Grill ogrodowy w m. Danków Duży</t>
  </si>
  <si>
    <t>Siłownia zewnętrzna w Łachowie</t>
  </si>
  <si>
    <t>Plac zabaw w Dąbiu</t>
  </si>
  <si>
    <t>Przebudowa drogi w Kurzelowie ul. Ks H.Witczyka</t>
  </si>
  <si>
    <t>Przebudowa drogi w Przygradowie</t>
  </si>
  <si>
    <t>Przebudowa drogi i chodnika do cmentarza komunalnego we Włoszczowie</t>
  </si>
  <si>
    <t>Pzrebudowa drogi na os. Broniewskiego przy bloku nr 19 we Włoszczowie</t>
  </si>
  <si>
    <t>Przebudowa drogi przy SM Lokator</t>
  </si>
  <si>
    <t>Przebudowa drogi gminnej w m. Danków Mały</t>
  </si>
  <si>
    <t>Przebudowa drogi w Silpi</t>
  </si>
  <si>
    <t>Chodnik ul. Ks. Kard. S. Wyszyńskiego we Włoszczowie</t>
  </si>
  <si>
    <t>Chodnik w Kuzkach</t>
  </si>
  <si>
    <t>Chodnik w Woli Wiśniowej</t>
  </si>
  <si>
    <t>Oświetlenie uliczne Kuzki - Ewina - I Etap</t>
  </si>
  <si>
    <t>Przebudowa drogi gminnej ul. Kolejowa we Włoszczowie</t>
  </si>
  <si>
    <t>Plac utwardzony przy OSP Konieczno</t>
  </si>
  <si>
    <t>Inwestycje w obcy środek trwały - budynek  OSP Przygradów</t>
  </si>
  <si>
    <t>Inwestycje w obcy środek trwały - budynek  OSP Bebelno</t>
  </si>
  <si>
    <t>Inwestycje w obcy środek trwały - budynek  OSP Jeżowice</t>
  </si>
  <si>
    <t>Altana drewniana duża z grillem oraz stołami i ławkami biesiadnymi przy zdior.wod.Klekot</t>
  </si>
  <si>
    <t>Altana drewniana mała wra z  stołami i ławkami biesiadnymi przy zbior.wod.Klekot</t>
  </si>
  <si>
    <t>Ciagi piesze chodnik oraz schody na skarpie przy zbiorniku wodnym Klekot</t>
  </si>
  <si>
    <t>Przebieralnia plażowa Klekot</t>
  </si>
  <si>
    <t>1997-2017</t>
  </si>
  <si>
    <t>os. Brożka 25</t>
  </si>
  <si>
    <t>os. Broniewskiego 19</t>
  </si>
  <si>
    <t>os. Brożka 3</t>
  </si>
  <si>
    <t>os. Armii Krajowej, Włoszczowa</t>
  </si>
  <si>
    <t>os. Brożka 16</t>
  </si>
  <si>
    <t>Cmentarz komunalny</t>
  </si>
  <si>
    <t>ul. Jędrzejowska 74</t>
  </si>
  <si>
    <t>ul. Jędrzejowska</t>
  </si>
  <si>
    <t>Włoszczowa, Urząd Gminy</t>
  </si>
  <si>
    <t>os. Broniewskiego 3a</t>
  </si>
  <si>
    <t>ul. Młynarska 1</t>
  </si>
  <si>
    <t>Ul. Żwirki, Włoszczowa</t>
  </si>
  <si>
    <t>Motyczno</t>
  </si>
  <si>
    <t>Rogienice</t>
  </si>
  <si>
    <t>Wola Wiśniowa</t>
  </si>
  <si>
    <t>Rząbiec</t>
  </si>
  <si>
    <t>Silpia Duża</t>
  </si>
  <si>
    <t xml:space="preserve">Bebelno </t>
  </si>
  <si>
    <t>os. Brożka</t>
  </si>
  <si>
    <t>os.Brożka</t>
  </si>
  <si>
    <t>ul. Młynarska, zakład weterynarii</t>
  </si>
  <si>
    <t>ul. Strażacka 9</t>
  </si>
  <si>
    <t>ul. Strażacka 9a</t>
  </si>
  <si>
    <t>os. Broniewskiego</t>
  </si>
  <si>
    <t>Cmentarz komunalny Włoszczowa</t>
  </si>
  <si>
    <t>Włoszczowa</t>
  </si>
  <si>
    <t>ul. Jędrzejowska 10</t>
  </si>
  <si>
    <t>Nieznanowice 51</t>
  </si>
  <si>
    <t>Przygradów</t>
  </si>
  <si>
    <t>Włoszczowa , pl. Wolności</t>
  </si>
  <si>
    <t>UL. Jedrzejowska 74</t>
  </si>
  <si>
    <t>os. Broniewskiego 6</t>
  </si>
  <si>
    <t>ul. Strażacka 11</t>
  </si>
  <si>
    <t>ul. Żeromskiego 17</t>
  </si>
  <si>
    <t>Nieznanowice 49</t>
  </si>
  <si>
    <t>Nieznanowice 44</t>
  </si>
  <si>
    <t>Nieznanowice 45</t>
  </si>
  <si>
    <t>Nieznanowice 46</t>
  </si>
  <si>
    <t>os. Brożka 1 Włoszczowa</t>
  </si>
  <si>
    <t>os. Brożka 2 Włoszczowa</t>
  </si>
  <si>
    <t>os.Brożka 3 Włoszczowa</t>
  </si>
  <si>
    <t>os. Brożka 5 Włoszczowa</t>
  </si>
  <si>
    <t>os. Brożka 6 Włoszczowa</t>
  </si>
  <si>
    <t>os. Brożka 7 Włoszczowa</t>
  </si>
  <si>
    <t>os. Brożka 8 Włoszczowa</t>
  </si>
  <si>
    <t>os. Broniewskiego 3 Włoszczowa</t>
  </si>
  <si>
    <t>os. Broniewskiego 4 Włoszczowa</t>
  </si>
  <si>
    <t>os. Broniewskiego 5 Włoszczowa</t>
  </si>
  <si>
    <t>ul. Sienkiewicza 32 Włoszczowa</t>
  </si>
  <si>
    <t>ul. Sienkiewicza 40 Włoszczowa</t>
  </si>
  <si>
    <t>Włoszczowa, ul. Wąska 12</t>
  </si>
  <si>
    <t>Włoszczowa, ul. Wąska 14</t>
  </si>
  <si>
    <t>Włoszczowa, ul. Wąska 16</t>
  </si>
  <si>
    <t>Włoszczowa, ul. Wąska 18</t>
  </si>
  <si>
    <t>Włoszczowa, ul. Dębowa 1</t>
  </si>
  <si>
    <t>Bebelno</t>
  </si>
  <si>
    <t>Włoszczowa, ul. 1-go Maja 37 dz: 5118</t>
  </si>
  <si>
    <t>Włoszczowa, Cmentarz Komun.</t>
  </si>
  <si>
    <t>Włoszczowa ul. Partyzantów</t>
  </si>
  <si>
    <t>Włoszczowa, ul. Różana 16</t>
  </si>
  <si>
    <t>Włoszczowa, os. Reja 10</t>
  </si>
  <si>
    <t>Włoszczowa, Parking ul. Partyzantów</t>
  </si>
  <si>
    <t>Włoszczowa, Stolbud</t>
  </si>
  <si>
    <t>os.Armii Krajowej</t>
  </si>
  <si>
    <t>os. Broniewskiego 4</t>
  </si>
  <si>
    <t>Włoszczowa, os. Armii Krajowej</t>
  </si>
  <si>
    <t>Włoszczowa , os. Armii Krajowej</t>
  </si>
  <si>
    <t>Włoszczowa do bud. OsiR</t>
  </si>
  <si>
    <t>Włoszczowa, wewn. Zakładowe</t>
  </si>
  <si>
    <t>Włoszczowa do D. Kultury</t>
  </si>
  <si>
    <t>Włoszczowa,os. Broniewskiego 19</t>
  </si>
  <si>
    <t>Włoszczowa, os. Broniewskiego 15</t>
  </si>
  <si>
    <t>Włoszczowa, Cm. Komunalny</t>
  </si>
  <si>
    <t>Włoszczowa, Hotel Żeromskiego</t>
  </si>
  <si>
    <t>ul. Jędrzejowska, nawierzchnia drogi, chodniki</t>
  </si>
  <si>
    <t>Włoszczowa, ul. Reja</t>
  </si>
  <si>
    <t>ul. Witosa</t>
  </si>
  <si>
    <t>Włoszczowa, Dębowa, Sienkiewicza</t>
  </si>
  <si>
    <t>Włoszczowa,  ul. I Maja 30</t>
  </si>
  <si>
    <t>Włoszczowa, u. Biskupa Jaworskiego</t>
  </si>
  <si>
    <t>Włoszczowa,  ul. Norwida</t>
  </si>
  <si>
    <t>Włoszczowa, ul. Słowackiego</t>
  </si>
  <si>
    <t>Nieznanowice</t>
  </si>
  <si>
    <t>ul.Poludniowa Czarnca</t>
  </si>
  <si>
    <t>ul. Śliska, Konopnicka , Nowa</t>
  </si>
  <si>
    <t>Magistrala teren STOLBUDU</t>
  </si>
  <si>
    <t>ul. Strażacka</t>
  </si>
  <si>
    <t>ul. Partyzantów</t>
  </si>
  <si>
    <t>ul. Wiśniowa</t>
  </si>
  <si>
    <t>Włoszczowa, droga na Cm. Komunalny</t>
  </si>
  <si>
    <t>Knapówka</t>
  </si>
  <si>
    <t>H.Sp. OsiR</t>
  </si>
  <si>
    <t>ul. Sienkiewicza</t>
  </si>
  <si>
    <t>ul. Reja</t>
  </si>
  <si>
    <t>ul. Topolowa</t>
  </si>
  <si>
    <t>ul. Targowa</t>
  </si>
  <si>
    <t>ul. Świeża</t>
  </si>
  <si>
    <t>ul. Kraszewskiego</t>
  </si>
  <si>
    <t>ul. Fredry</t>
  </si>
  <si>
    <t>Włoszczowa, ul. Wiśniowa</t>
  </si>
  <si>
    <t>ul. 1Maja i Kilińskiego</t>
  </si>
  <si>
    <t>ul. Dębowa</t>
  </si>
  <si>
    <t>Włoszczowa, Dworcowa</t>
  </si>
  <si>
    <t>Włoszczowa, Sz. Podst. Kurzelów</t>
  </si>
  <si>
    <t>ul. Ks. Biernackiego</t>
  </si>
  <si>
    <t>Stolbud Włoszczowa</t>
  </si>
  <si>
    <t>ul. Wiejska Włoszczowa</t>
  </si>
  <si>
    <t>Włoszczowa, ul. 1Maja</t>
  </si>
  <si>
    <t>ul. Leśna Włoszczowa</t>
  </si>
  <si>
    <t>Ul. Rolnicza Włoszczowa</t>
  </si>
  <si>
    <t>os. Jana Brożka, Włoszczowa</t>
  </si>
  <si>
    <t>UL. Żwirki , Włoszczowa</t>
  </si>
  <si>
    <t>ul. Bp. Jaworskiego</t>
  </si>
  <si>
    <t>os. Reja ul. Norida, Makuszyńskiego, Tuwima,</t>
  </si>
  <si>
    <t>ul. Śliska , Konopnickiej , Nowa</t>
  </si>
  <si>
    <t>ul. Targowa, Włoszczowa</t>
  </si>
  <si>
    <t>ul. Góral Włoszczowa</t>
  </si>
  <si>
    <t>ul. Zachodnia, Włoszczowa</t>
  </si>
  <si>
    <t>Włoszczowa, ul Witosa</t>
  </si>
  <si>
    <t>Włoszczowa ul. Jaworskiego</t>
  </si>
  <si>
    <t>UL. Sliska za kościołem</t>
  </si>
  <si>
    <t>os. Brożka, Włoszczowa</t>
  </si>
  <si>
    <t>ul.Jedrzejowska</t>
  </si>
  <si>
    <t>os. Broniewskiego 8</t>
  </si>
  <si>
    <t>Łachów</t>
  </si>
  <si>
    <t>Bebelno Wieś</t>
  </si>
  <si>
    <t>Bebelno Kolonia</t>
  </si>
  <si>
    <t>ul. Młynarska</t>
  </si>
  <si>
    <t>ul. 1Maja</t>
  </si>
  <si>
    <t>os. Górki</t>
  </si>
  <si>
    <t>Włoszczowa, ul. Czarnieckiego</t>
  </si>
  <si>
    <t xml:space="preserve">Wola Wiśniowa </t>
  </si>
  <si>
    <t>Plac Wolności we Włoszczowie</t>
  </si>
  <si>
    <t>os. Reja, Włoszczowa</t>
  </si>
  <si>
    <t xml:space="preserve">ZPO Nr 1 we Włoszczowie ul. Wiśniowa </t>
  </si>
  <si>
    <t>Włoszczowa, ul. Biernackiego</t>
  </si>
  <si>
    <t>Włoszczowa, koło DK Włoszczowa</t>
  </si>
  <si>
    <t>Włoszczowa, ul. Fredry</t>
  </si>
  <si>
    <t>Włoszczowa os. Armii Krajowej</t>
  </si>
  <si>
    <t>Włoszczowa, ul. Konstytucji</t>
  </si>
  <si>
    <t>Włoszczowa, Koło budynku Urzędu</t>
  </si>
  <si>
    <t>Kurzelów, ul. 1-go Maja</t>
  </si>
  <si>
    <t>Włoszczowa, ul. Witosa</t>
  </si>
  <si>
    <t>Włoszczowa os.Brozka</t>
  </si>
  <si>
    <t>Włoszczowa ul.Kraszewskiego</t>
  </si>
  <si>
    <t>Wloszczowa ul.Debowa</t>
  </si>
  <si>
    <t>Włoszczowa ul.1Maja</t>
  </si>
  <si>
    <t>Włoszczowa ul. Sosnowa</t>
  </si>
  <si>
    <t>ul. Wiśniowa Włoszczowa</t>
  </si>
  <si>
    <t>Wymysłów-Michałów</t>
  </si>
  <si>
    <t>Nieznanowice w Kierunku Ludyni</t>
  </si>
  <si>
    <t>Przygradów Folwark</t>
  </si>
  <si>
    <t>Konieczno-Nieznanowice</t>
  </si>
  <si>
    <t>Włoszczowa , ul. Reja</t>
  </si>
  <si>
    <t>Włoszczowa, ul. Konopnicka</t>
  </si>
  <si>
    <t>Włoszczowa, ul. Słoneczna</t>
  </si>
  <si>
    <t>Gościencin</t>
  </si>
  <si>
    <t>Danków Mały</t>
  </si>
  <si>
    <t xml:space="preserve">Kurzelów </t>
  </si>
  <si>
    <t>Międzylesie</t>
  </si>
  <si>
    <t>Kąty</t>
  </si>
  <si>
    <t>Włoszczowa , ul. Przedborska</t>
  </si>
  <si>
    <t>Włoszczowa , ul. Żeromskiego</t>
  </si>
  <si>
    <t>Włoszczowa, ZPO Nr 1</t>
  </si>
  <si>
    <t>Włoszczowa, ZPO Nr 2</t>
  </si>
  <si>
    <t>Włoszczowa, os. Armi Krajowej,</t>
  </si>
  <si>
    <t>Kuzki</t>
  </si>
  <si>
    <t>Kurzelów przy Domu Kultury</t>
  </si>
  <si>
    <t>Konieczno przy SP</t>
  </si>
  <si>
    <t>Jamskie-Motyczno</t>
  </si>
  <si>
    <t>Włoszczowa, ul. Niecała,</t>
  </si>
  <si>
    <t>Włoszczowa, ul. Wigury,</t>
  </si>
  <si>
    <t>Danków Duży</t>
  </si>
  <si>
    <t>Włoszczowa, os. Tartak</t>
  </si>
  <si>
    <t>Kuzki, plac Domu Ludowego</t>
  </si>
  <si>
    <t>Włoszczowa, ul.Żeromskiego</t>
  </si>
  <si>
    <t>Dąbie</t>
  </si>
  <si>
    <t>Kurzelów ul. Ks. H. Witczyka</t>
  </si>
  <si>
    <t>Włoszczowa, os. Broniewskiego</t>
  </si>
  <si>
    <t>Silpia</t>
  </si>
  <si>
    <t>Włoszczowa, ul. Ks. Kard. S. Wyszyńskiego</t>
  </si>
  <si>
    <t>Kuzki-Ewina</t>
  </si>
  <si>
    <t>Włoszczowa, ul. Kolejowa</t>
  </si>
  <si>
    <t>Jeżowice</t>
  </si>
  <si>
    <t>Bebelno-Kolonia</t>
  </si>
  <si>
    <t>Zbiornik wodny Klekot</t>
  </si>
  <si>
    <t>w 2014 r. wykonano termomodernizację budynku na wartość 382.677,88 zł</t>
  </si>
  <si>
    <t>w 2014 r. termomodernizacja o wart. 31.085,90zł</t>
  </si>
  <si>
    <t>- termomodernizacja  w 2014r.  wartość 28.973,55</t>
  </si>
  <si>
    <t>-termomodernizacja w 2014r. Wartośc 38.392,25zł</t>
  </si>
  <si>
    <t xml:space="preserve">Przebudowa- adaptacja ma budynek mieszkalny wielorodzinny 9 lokali,w latach 2012-2014 wymiana pokrycia dachowego, wraz z rynnami , obróbkami blacharskimi, wymiana stolarki okiennej i drzwiowej, , nowe tynki wewnętrzne instalacje c.o. i wod. Kan, nowa ,glazura terkota armatura, wymiana pieca c.o., </t>
  </si>
  <si>
    <t>częściowo</t>
  </si>
  <si>
    <t>tak</t>
  </si>
  <si>
    <t>1kondygnacyjny</t>
  </si>
  <si>
    <t>2kondygnacyjny</t>
  </si>
  <si>
    <t xml:space="preserve">1kondygnacyjny </t>
  </si>
  <si>
    <t>2 kondygnacyjny</t>
  </si>
  <si>
    <t>1kondygnacyjny+strych</t>
  </si>
  <si>
    <t>5 nadziemnych</t>
  </si>
  <si>
    <t>2 nadziemnych</t>
  </si>
  <si>
    <t>1 nadziemna oraz poddasze</t>
  </si>
  <si>
    <t>1 nadziemna oraz poddasze nieuzytkowe</t>
  </si>
  <si>
    <t xml:space="preserve">3 nadziemne </t>
  </si>
  <si>
    <t>3 nadziemne</t>
  </si>
  <si>
    <t>4 nadziemne</t>
  </si>
  <si>
    <t xml:space="preserve">4 nadziemne </t>
  </si>
  <si>
    <t>5 naziemnych</t>
  </si>
  <si>
    <t>5nadziemnych</t>
  </si>
  <si>
    <t>4kondygnacyjny</t>
  </si>
  <si>
    <t>1 nadziemna</t>
  </si>
  <si>
    <t>2 nadziemne</t>
  </si>
  <si>
    <t>Komputer AiO HP 63300i 3-3220 4Gb/500/DWRW/W7P</t>
  </si>
  <si>
    <t>Komputer AiO HP P3520 i 3-3240 63300i 3-3220 4Gb/500/DWRW/W78P</t>
  </si>
  <si>
    <t>Monitor 23 led Hp Z23i p27</t>
  </si>
  <si>
    <t>Kopiarka KYOCERA ECOSYS M2035DN</t>
  </si>
  <si>
    <t>Kopiarka KYOCERA FS 1035</t>
  </si>
  <si>
    <t>Kopiarka KYOCERA M 2035</t>
  </si>
  <si>
    <t>Zestaw komputerowy HP DC 8200 CMT</t>
  </si>
  <si>
    <t>Zestaw komputerowy HP Prodesk 400 G2 + Office 2013</t>
  </si>
  <si>
    <t>Drukarka LEXMARK kolorowa</t>
  </si>
  <si>
    <t>Drukarka HP Laserjet P1102</t>
  </si>
  <si>
    <t>Drukarka etykiet TLP 2824 PLUS</t>
  </si>
  <si>
    <t>Drukarka KYOCERA ECOSYS P 213 d</t>
  </si>
  <si>
    <t>Drukarka KYOCERA ECOSYS P 6030 d</t>
  </si>
  <si>
    <t>Drukarka KYOCERA ECOSYS P 6030 2135 dn</t>
  </si>
  <si>
    <t>Terminal/kolektor danych APH-100.05</t>
  </si>
  <si>
    <t>Zestaw komputerowy Actina Solar205 S5 Windows 7, Microsoft Ofice 2013 Monitor24'' UPS</t>
  </si>
  <si>
    <t>Zestaw komputerowy DELL</t>
  </si>
  <si>
    <t>Zestaw komputerowy Fujitsu</t>
  </si>
  <si>
    <t>Zestaw komputerowy HP Pro DESK 400G2</t>
  </si>
  <si>
    <t xml:space="preserve">Komputer stacja robocza All in One </t>
  </si>
  <si>
    <t>Skaner do EOD</t>
  </si>
  <si>
    <t>Skaner EPSON V370</t>
  </si>
  <si>
    <t>Serwer do EOD ISD w obudowie</t>
  </si>
  <si>
    <t>Monitor do stacji roboczej</t>
  </si>
  <si>
    <t>Monitor do serwera</t>
  </si>
  <si>
    <t>Komputer typu ALL-in-one Lenovo S400z</t>
  </si>
  <si>
    <t>Zestaw komputerowy</t>
  </si>
  <si>
    <t>Macierz dyskowa QNAP z 4 dyskami SEAGATE NAS</t>
  </si>
  <si>
    <t>Skaner KODAK i 2420</t>
  </si>
  <si>
    <t>Komputer DELL VASTRO 3668</t>
  </si>
  <si>
    <t>Toshiba APSM serwer do zarządzania wydrukami</t>
  </si>
  <si>
    <t xml:space="preserve">Komputer OptiPlex 5250 </t>
  </si>
  <si>
    <t>Terminal do głosowania</t>
  </si>
  <si>
    <t>Stream koder do pzretwarzania sygnału audiowideo</t>
  </si>
  <si>
    <t>Kamera z rejestratorem</t>
  </si>
  <si>
    <t>Komputer HP 200AIO G3</t>
  </si>
  <si>
    <t>Komputer HP 200AIO G3 i5-825OU</t>
  </si>
  <si>
    <t>Telewizor 50cali LED CEiK w Czarncy</t>
  </si>
  <si>
    <t>NOTEBOOK DELL 14" i5-4210U/8GB/1TB/W7Pro</t>
  </si>
  <si>
    <t>Laptop CEiK w Czarncy</t>
  </si>
  <si>
    <t>Projektor multimedialny FULL HD + ekran CEiK w Czarncy</t>
  </si>
  <si>
    <t>Notebook Thinkpad</t>
  </si>
  <si>
    <t>Laptop LENOVO G50-70 i5-4210U 4GBHD 500 GB</t>
  </si>
  <si>
    <t>Laptop LENOVO T410</t>
  </si>
  <si>
    <t>Laptop DELL VISTRO 3568</t>
  </si>
  <si>
    <t>Aparat cyfrowy KODAK AZ 365</t>
  </si>
  <si>
    <t>Laptop HP 650 G2</t>
  </si>
  <si>
    <t>Defibrylotor PHILIPS HeartStart FRx</t>
  </si>
  <si>
    <t>System kamer IP na budynku UG Włoszczowa</t>
  </si>
  <si>
    <t xml:space="preserve">Kocioł grzejny c.o. </t>
  </si>
  <si>
    <t>Kotłownia olejowa SM”Lokator”</t>
  </si>
  <si>
    <t>Kocioł żeliwny olejowy RD5</t>
  </si>
  <si>
    <t>UG</t>
  </si>
  <si>
    <t>Kocioł żeliwny olejowy RD6</t>
  </si>
  <si>
    <t>Kocioł centralnego ogrzewania MN”TURBO”</t>
  </si>
  <si>
    <t>os. Broniewskiego 16</t>
  </si>
  <si>
    <t>Kotły grzewcze w budynku Wymiennikowni</t>
  </si>
  <si>
    <t>Kocioł central. Ogrzew. w Strażnicy OSP Konieczno</t>
  </si>
  <si>
    <t>Kocioł na paliwo stałe mocy 75kW</t>
  </si>
  <si>
    <t>bud.  SP Bebelno Wieś 85</t>
  </si>
  <si>
    <t>Kocioł co-optima komfort plus Szkoła Podst.</t>
  </si>
  <si>
    <t>Kocioł co-DefroEKO 25</t>
  </si>
  <si>
    <t>Młynarska 54</t>
  </si>
  <si>
    <t>Kocioł wraz z instalacją</t>
  </si>
  <si>
    <t>ul. 1-go Maja 37</t>
  </si>
  <si>
    <t>ul. Ogrodowa8</t>
  </si>
  <si>
    <t>Kocioł grzejny KWM-3 przy szkole</t>
  </si>
  <si>
    <t>Piec c.o. PLESZEW ulsg-36</t>
  </si>
  <si>
    <t xml:space="preserve">Piec c.o.  </t>
  </si>
  <si>
    <t>Nagrzewnica olejowa 30IE</t>
  </si>
  <si>
    <t>Kocioł na paliwo stałe SAS-ECO o mocy 150kW</t>
  </si>
  <si>
    <t>budynek SP Wola Wiśniowa</t>
  </si>
  <si>
    <t>Kocioł C.O. DWOREK-BIS 10kW</t>
  </si>
  <si>
    <t>ul. Młynarska 70</t>
  </si>
  <si>
    <t>Kocioł DEFRO Optima Comfort 20 kW</t>
  </si>
  <si>
    <t>OSP Łachów</t>
  </si>
  <si>
    <t>Kocioł węglowy MZM 29 kW</t>
  </si>
  <si>
    <t>OSP Czarnca</t>
  </si>
  <si>
    <t xml:space="preserve">Kocioł c.o. SETLANS TOWER 23 kW </t>
  </si>
  <si>
    <t>Kurzelów , ul. Kielecka 25</t>
  </si>
  <si>
    <t>Urządzenie do selektywnego włączania syren</t>
  </si>
  <si>
    <t>Wymiennik jonitowy</t>
  </si>
  <si>
    <t>Odśnieżarka MURRAY 8,5</t>
  </si>
  <si>
    <t xml:space="preserve">Traktor </t>
  </si>
  <si>
    <t xml:space="preserve">Kosiarka samojezdna </t>
  </si>
  <si>
    <t>Traktor M 125-97TC</t>
  </si>
  <si>
    <t>DEFRO Kocioł Komfort Eko</t>
  </si>
  <si>
    <t>ACV - Kocioł gaz Prestige Solo 50KW</t>
  </si>
  <si>
    <t>Włoszczowa, ul. Młynarska 1</t>
  </si>
  <si>
    <t>ECO Kosiarka Samojezdna OM92/16KH</t>
  </si>
  <si>
    <t>Traktor TS 138</t>
  </si>
  <si>
    <t>Klimatyzator Gree Lomo</t>
  </si>
  <si>
    <t>Teren Gminy Włoszczowa</t>
  </si>
  <si>
    <t>Dąbie, Teren Gminy Włoszczowa</t>
  </si>
  <si>
    <t>Bebelno Kolonia, Teren Gminy Włoszczowa</t>
  </si>
  <si>
    <t>Kąty, teren Gminy Włoszczowa</t>
  </si>
  <si>
    <t>Rząbiec, teren Gminy Włoszczowa</t>
  </si>
  <si>
    <t xml:space="preserve">Tak, 1. Dach Basenu NEMO, 2. Pawilon Sportowy I - wartości solarów wliczona do budynku,  - łączna wartość solarów (księgowa brutto): 231801,17zł (Basen NEMO) </t>
  </si>
  <si>
    <t>Plyta warstwowa</t>
  </si>
  <si>
    <t>Nie</t>
  </si>
  <si>
    <t xml:space="preserve">Budynek hali sportowej </t>
  </si>
  <si>
    <t>na zajęcia z zakresu sportu i rekreacji</t>
  </si>
  <si>
    <t>na zajęcia sportowe i rekreacyjne</t>
  </si>
  <si>
    <t>Budynek gospodarczy Stadionu</t>
  </si>
  <si>
    <t>Pawilon Sportowy II</t>
  </si>
  <si>
    <t>Szopa Garaż</t>
  </si>
  <si>
    <t xml:space="preserve">do przechowywania sprzętu, </t>
  </si>
  <si>
    <t>Skatepark</t>
  </si>
  <si>
    <t>Muszla koncertowa</t>
  </si>
  <si>
    <t>na zajęcia rekreacyjne i rozrywkowe</t>
  </si>
  <si>
    <t xml:space="preserve"> Kontener/ Garaż </t>
  </si>
  <si>
    <t>Budynek Krytego Basenu NEMO</t>
  </si>
  <si>
    <t xml:space="preserve">na działalność sportowo-rekreacyjną </t>
  </si>
  <si>
    <t>Wiata stadionowa (2szt.)</t>
  </si>
  <si>
    <t>budki dla zawodników rezerwowych</t>
  </si>
  <si>
    <t>Budowle wodne-pokład drewniany</t>
  </si>
  <si>
    <t>pokład drewniany na KLEKOCIE</t>
  </si>
  <si>
    <t>Budowle wodne - Zbiornik Klekot</t>
  </si>
  <si>
    <t>zbiornik wodny KLEKOT</t>
  </si>
  <si>
    <t>Gaśnice, hydranty, czujniki,i urządzenia alarmowe</t>
  </si>
  <si>
    <t>Kraty w oknach</t>
  </si>
  <si>
    <t>Gaśnice, hydranty, czujniki alarmowe</t>
  </si>
  <si>
    <t>gaśnice,hydranty, czujniki i urządzenia alarmowe</t>
  </si>
  <si>
    <t>j.w.</t>
  </si>
  <si>
    <t>ul. Wiśniowa 43 Włoszczowa</t>
  </si>
  <si>
    <t>cegła silikatowa, beton komórkowy</t>
  </si>
  <si>
    <t>blacha/papa</t>
  </si>
  <si>
    <t>10km od zbiornika wodnego</t>
  </si>
  <si>
    <t>do remontu</t>
  </si>
  <si>
    <t>dobry</t>
  </si>
  <si>
    <t>cegła silikatowa</t>
  </si>
  <si>
    <t>stropodach żelbetonowy pokryty papą</t>
  </si>
  <si>
    <t>12km od zbiornika wodnego</t>
  </si>
  <si>
    <t>dostateczny</t>
  </si>
  <si>
    <t>beton koórkowy,        suporeks, cegła</t>
  </si>
  <si>
    <t>papa termozgrzewalna</t>
  </si>
  <si>
    <t>b.dobry</t>
  </si>
  <si>
    <t>2339,27m2</t>
  </si>
  <si>
    <t>208,12m2</t>
  </si>
  <si>
    <t>12,80m2</t>
  </si>
  <si>
    <t>63,83m2</t>
  </si>
  <si>
    <t>Drukarka kolorowa HP Color LJ</t>
  </si>
  <si>
    <t xml:space="preserve">Komputer HP 490 </t>
  </si>
  <si>
    <t>Kserokopiarka</t>
  </si>
  <si>
    <t>Komputer HP ELITE i5/4GB/2400SSD + W7PRO</t>
  </si>
  <si>
    <t>Serwer</t>
  </si>
  <si>
    <t>Komputer HP 490G3 MT</t>
  </si>
  <si>
    <t>Laptop Vostro</t>
  </si>
  <si>
    <t>ul. Wiśniowa 66</t>
  </si>
  <si>
    <t xml:space="preserve">Automat szorujący </t>
  </si>
  <si>
    <t>ul. Wiśniowa 2</t>
  </si>
  <si>
    <t>System nawadniający z osprzętem</t>
  </si>
  <si>
    <t>Budynek stacji transformatorowej</t>
  </si>
  <si>
    <t>ul. Wiśniowa 43</t>
  </si>
  <si>
    <t>Transformator olejowy</t>
  </si>
  <si>
    <t>Dźwig dla osób niepełnosprawnych</t>
  </si>
  <si>
    <t>ul.Wiśniowa 43</t>
  </si>
  <si>
    <t>Dźwig 13-osobowy</t>
  </si>
  <si>
    <t>Maszyna czyszcząco-szorująca</t>
  </si>
  <si>
    <t>Odkurzacz basenowy</t>
  </si>
  <si>
    <t xml:space="preserve"> ul. Wiśniowa 43</t>
  </si>
  <si>
    <t>Automat myjący</t>
  </si>
  <si>
    <t>Odśnieżarka KCM24F</t>
  </si>
  <si>
    <t>Automat szorująco-zbierający Numatic TGB 3045</t>
  </si>
  <si>
    <t>Ekspres do kawy Nivona Romatica 759</t>
  </si>
  <si>
    <t>000732648</t>
  </si>
  <si>
    <t>Tak o wartości 1920zł</t>
  </si>
  <si>
    <t>Budynek szkoły</t>
  </si>
  <si>
    <t>zajęcia lekcyjne</t>
  </si>
  <si>
    <t>1966r.</t>
  </si>
  <si>
    <t>Ogrodzenie</t>
  </si>
  <si>
    <t>2014r.</t>
  </si>
  <si>
    <t>Wykonanie drogi dojazdowej i chodnika</t>
  </si>
  <si>
    <t>2015r.</t>
  </si>
  <si>
    <t>Budowa boiska wielofunkcyjnego</t>
  </si>
  <si>
    <t>Wiata stadionowa 6 - osobowa</t>
  </si>
  <si>
    <t>2017r.</t>
  </si>
  <si>
    <t>Przyłącze kanalizacji deszczowej - boisko ZPO nr 2 we Włoszczowie</t>
  </si>
  <si>
    <t>Boisko wielofunkcyjne - ZPO nr 2</t>
  </si>
  <si>
    <t>Oświetlenie w technologii LED</t>
  </si>
  <si>
    <t>Instalacja fotowoltaiczna</t>
  </si>
  <si>
    <t>2018r.</t>
  </si>
  <si>
    <t>Termomodernizacja budynku</t>
  </si>
  <si>
    <t>gaśnice pianowe, hydranty, monitoring</t>
  </si>
  <si>
    <t>ul. Różana 16, 29-100 Włoszczowa</t>
  </si>
  <si>
    <t>cegła</t>
  </si>
  <si>
    <t>żel beton</t>
  </si>
  <si>
    <t>papa</t>
  </si>
  <si>
    <t>ochrona mienia</t>
  </si>
  <si>
    <t>dobra</t>
  </si>
  <si>
    <t>nie występuje</t>
  </si>
  <si>
    <t>KOMPUTER PLA 166 501 PC LENOWO INTEL COLE</t>
  </si>
  <si>
    <t>Komputer LENOVO A70</t>
  </si>
  <si>
    <t>PC Komputer LENOVO A70</t>
  </si>
  <si>
    <t>Monitor Philips 223V5LSB2/10</t>
  </si>
  <si>
    <t>Zestaw komputerowy Lenovo</t>
  </si>
  <si>
    <t>PC Komputer ACER VERITON</t>
  </si>
  <si>
    <t>PC Monitor LCDLED 27</t>
  </si>
  <si>
    <t>PC KOMPUTER DELL 390/I5/4GB/250GB/W7PRO</t>
  </si>
  <si>
    <t>PC KOMPUTER DELL 7010/I3/4GB/250GB/W7PRO</t>
  </si>
  <si>
    <t>Telewizor LCD 33" - 42"</t>
  </si>
  <si>
    <t>Telewizor LED 4601 46" FULL HD</t>
  </si>
  <si>
    <t>Telewizor LG 42PN 450B</t>
  </si>
  <si>
    <t>Telewizor LG TV 42" LED 42LB5610</t>
  </si>
  <si>
    <t xml:space="preserve">Drukarka OKI C511 </t>
  </si>
  <si>
    <t>Telewizor LG 42 LF5610+KGO</t>
  </si>
  <si>
    <t>Odkurzacz Zelmer 2vc</t>
  </si>
  <si>
    <t xml:space="preserve">Telewizor Samsung LED </t>
  </si>
  <si>
    <t>Telewizor SAMSUNG UE32J5100</t>
  </si>
  <si>
    <t>Telewizor PANASONIC TX48C320E</t>
  </si>
  <si>
    <t xml:space="preserve">Drukarka laserowa </t>
  </si>
  <si>
    <t>PC Urządzenie wielofunkcyjne DELL</t>
  </si>
  <si>
    <t xml:space="preserve">Suszarka do rąk WARMTEC </t>
  </si>
  <si>
    <t>Suszarka do rąk WARMTEC</t>
  </si>
  <si>
    <t>Odkurzacz ZELMER ZVC305ST</t>
  </si>
  <si>
    <t>Witryna Chłodnicza WHIRLPOOL adn 203/1</t>
  </si>
  <si>
    <t>KSERO</t>
  </si>
  <si>
    <t>MONITOR 243V7QJABF</t>
  </si>
  <si>
    <t>Projektor DEEL 1700MP</t>
  </si>
  <si>
    <t>Readiomagnetofon PHILIPS AZ 780</t>
  </si>
  <si>
    <t>Notebook ACER AS E1-530G</t>
  </si>
  <si>
    <t>Laptop packard</t>
  </si>
  <si>
    <t>Notebook MSI 15,6" CR61</t>
  </si>
  <si>
    <t>Notebook ASUS  X 553MA- SX 248B</t>
  </si>
  <si>
    <t>Notebook LENOVO G71059427135 Intel i3</t>
  </si>
  <si>
    <t>Tablica Qomo QWB200-PS 88'</t>
  </si>
  <si>
    <t>Projektor VIVITEK DX881 ST</t>
  </si>
  <si>
    <t>Laptop B50-8013-5005 4GB 1TB R5M330WB</t>
  </si>
  <si>
    <t xml:space="preserve">Notebook Lenovo G5080 </t>
  </si>
  <si>
    <t>Projektor Hitachi Ultra Short CP-Ax 2504</t>
  </si>
  <si>
    <t>Tablica inteaktywna Smart SBM680+CP-ax2504</t>
  </si>
  <si>
    <t xml:space="preserve">Ekran projekcyjny </t>
  </si>
  <si>
    <t>Notebook asus A555LJ-X0668H Intel 13</t>
  </si>
  <si>
    <t>Notebook Asus A555LN-X0411H Intel15</t>
  </si>
  <si>
    <t xml:space="preserve">TV LED 200H2BMR Panasonic </t>
  </si>
  <si>
    <t>Kolumny aktywne Electro Voice ZLX 15P</t>
  </si>
  <si>
    <t xml:space="preserve">Mikser analogowy Allen Heath </t>
  </si>
  <si>
    <t>Laptop ASUS 15,6 R 556LJ-X0164T-8</t>
  </si>
  <si>
    <t>TabletSAMSUNG TAB T280</t>
  </si>
  <si>
    <t>Tablica interaktywna SMART Board ARD 680</t>
  </si>
  <si>
    <t>Projektor ULTRASHOT HITACHI</t>
  </si>
  <si>
    <t xml:space="preserve">Konsola XBOX 360 </t>
  </si>
  <si>
    <t>Tablica interaktywna SMART SBM680</t>
  </si>
  <si>
    <t xml:space="preserve">Urządzenie piorące Odkurzacz </t>
  </si>
  <si>
    <t>Głośnik Media-Yech MT3143BR</t>
  </si>
  <si>
    <t>Projekor SONY VPL-SX631</t>
  </si>
  <si>
    <t>Dykrafon OLYMPUS WS</t>
  </si>
  <si>
    <t>Cyfrowa Kamera Mikroskop do smart 5MP</t>
  </si>
  <si>
    <t>Kamera DLT-Cam basic 2MP</t>
  </si>
  <si>
    <t>Mikroskop do BIOSTAGE II</t>
  </si>
  <si>
    <t>Kamera cyfrowa CANON HF-R706BK</t>
  </si>
  <si>
    <t>Maszyna elektorstatyczna NOVA-2</t>
  </si>
  <si>
    <t xml:space="preserve">Wzmacniacz miksujący </t>
  </si>
  <si>
    <t>Laptop DELL</t>
  </si>
  <si>
    <t>Beringer europort MPA40 DTPRO</t>
  </si>
  <si>
    <t>BEHRINGER ULTRALINK ULM 300 USB</t>
  </si>
  <si>
    <t>Mikrofon LD SYSTEMS ECO2x2 BPH 2</t>
  </si>
  <si>
    <t>BEHRINGER XEN4x 1002B MIKSER</t>
  </si>
  <si>
    <t>AKG WMS 40 MINI 2 DUAL VOCAL SET US45A A/C</t>
  </si>
  <si>
    <t>CHRONOMETR TS-L2</t>
  </si>
  <si>
    <t>FOTOKOMÓRKA TS-F7</t>
  </si>
  <si>
    <t>PISTOLET HUKOWY ZE SPUSTEM ELEKTRONICZNYM</t>
  </si>
  <si>
    <t>ODBIORKIN IMPULSOWY HR 1100</t>
  </si>
  <si>
    <t>NADAJNIK IMPULSOWY HR 1100</t>
  </si>
  <si>
    <t xml:space="preserve">WAGA MEDYCZNA ZE WZROSTOMIERZEM </t>
  </si>
  <si>
    <t>TABLICA INTERAKTYWANA SMART SBM 680</t>
  </si>
  <si>
    <t>PROJEKTOR HITACHI CP-AX2505</t>
  </si>
  <si>
    <t>GŁOŚNIKI MEDIA - TECH MT 3143 BR</t>
  </si>
  <si>
    <t>TABLICA INTERAKTYWNA SMART SBM 680</t>
  </si>
  <si>
    <t>LAPTOP ASUS X550 VX-DM355T/WIW10</t>
  </si>
  <si>
    <t>TABLICA INTERAKTYWNA</t>
  </si>
  <si>
    <t>MYJKA CIŚNIENIOWA</t>
  </si>
  <si>
    <t>LAPTOP LENOVO IDEA PAD320-15IKBN</t>
  </si>
  <si>
    <t>TABLICA INTERAKTYWNA SMART SBM680</t>
  </si>
  <si>
    <t>PROJEKTOR HITACHI CP-AX 2505</t>
  </si>
  <si>
    <t>GŁOŚNIKI MEDIA-TECH MT 3143 BR</t>
  </si>
  <si>
    <t>DMUCHAWA</t>
  </si>
  <si>
    <t>MONITOR INTERAKTYWNY NEWLINE IT-7071FB</t>
  </si>
  <si>
    <t>PROJEKTOR EPSON EB-680</t>
  </si>
  <si>
    <t>PROJEKTOR EPSON  EB-680</t>
  </si>
  <si>
    <t>LAPTOP TOSHIBA SATELLITE PRO R 50-B184263-6</t>
  </si>
  <si>
    <t>LAPTOP TOSHIBA SATELLITE L50-C 184305-1</t>
  </si>
  <si>
    <t xml:space="preserve">Wykaz monitoringu wizyjnego - system kamer itp. </t>
  </si>
  <si>
    <t>Modernizacja instalacji monitoringu wizyjnego</t>
  </si>
  <si>
    <t xml:space="preserve">Kamera kolorowa wewnętrzna kDN 910H 8 szt. </t>
  </si>
  <si>
    <t>Kamera zewnętrzna HD-710H 4 szt. Zasilaacz 12v 3.3a 3 szt.</t>
  </si>
  <si>
    <t>DYSK TWARDY REJESTRATORA SEGATE 1TB</t>
  </si>
  <si>
    <t>KAMERA ZEWNĘTRZNA NA GŁOWICY SZYBKOOBROTOWEJ</t>
  </si>
  <si>
    <t>wartość odtworzeniowa</t>
  </si>
  <si>
    <t>Kocioł Grzejny</t>
  </si>
  <si>
    <t>uks-400</t>
  </si>
  <si>
    <t>2008r.</t>
  </si>
  <si>
    <t>Część budynku Urzędu Gminy</t>
  </si>
  <si>
    <t>biurowiec</t>
  </si>
  <si>
    <t>ul. Partyzantów 14, 29-100 Włoszczowa</t>
  </si>
  <si>
    <t>komputer</t>
  </si>
  <si>
    <t>niszczarka</t>
  </si>
  <si>
    <t>monitor</t>
  </si>
  <si>
    <t>klimatyzator</t>
  </si>
  <si>
    <t>drukarka hp</t>
  </si>
  <si>
    <t>drukarka hp laserjet</t>
  </si>
  <si>
    <t>drukarka HP</t>
  </si>
  <si>
    <t>monitor PHILIPS</t>
  </si>
  <si>
    <t>telefax</t>
  </si>
  <si>
    <t>niszczarka KOBRA</t>
  </si>
  <si>
    <t>urządzenie HP Color</t>
  </si>
  <si>
    <t>urządzenie wielofunkcyjne</t>
  </si>
  <si>
    <t>komputer Actina PRIME IM</t>
  </si>
  <si>
    <t>serwer</t>
  </si>
  <si>
    <t>notebook HP 255</t>
  </si>
  <si>
    <t>napęd do serwera</t>
  </si>
  <si>
    <t>dysk twardy do serwera</t>
  </si>
  <si>
    <t>Biblioteka ma mienie muzealne - eksponaty dot. Historii regionu</t>
  </si>
  <si>
    <t>Budynek biurowy</t>
  </si>
  <si>
    <t>działalność kulturalna</t>
  </si>
  <si>
    <t>gaśnice,hydranty,czujniki i urządzenie alarmowe,dozór - firma KARABELA Kielce</t>
  </si>
  <si>
    <t>Włoszczowa, ul. Kościuszki 11</t>
  </si>
  <si>
    <t>cegła K2, porotherm</t>
  </si>
  <si>
    <t>płyty kanałowe-żelbetowe</t>
  </si>
  <si>
    <t>stropodach/papa-dach/blacha</t>
  </si>
  <si>
    <t>Od rzeki ponad 15 km</t>
  </si>
  <si>
    <t>budynek nowooddany do użytkowania</t>
  </si>
  <si>
    <t>bardzo dobry</t>
  </si>
  <si>
    <t>brak</t>
  </si>
  <si>
    <t>Tak</t>
  </si>
  <si>
    <t>Tak - platforma</t>
  </si>
  <si>
    <t>Serwer HP 360</t>
  </si>
  <si>
    <t>Klimatyzator GWH12RB-K2DNA3G/GWH12MB-K3DNE3G</t>
  </si>
  <si>
    <t>Komputer HP PROONE 400 G2      szt.8</t>
  </si>
  <si>
    <t>Komputer HP PROONE 400 G2      szt.7</t>
  </si>
  <si>
    <t>Centrala SLICAN IPM 032 RACK</t>
  </si>
  <si>
    <t>Fortigate 600D</t>
  </si>
  <si>
    <t>Nas Synology RS815RP</t>
  </si>
  <si>
    <t>Switch zarządzalny ZyXEL</t>
  </si>
  <si>
    <t>Cyberpower PROF..RACK/TOWER XL LCD</t>
  </si>
  <si>
    <t>Szafa SSR z wyposażeniem</t>
  </si>
  <si>
    <t>Infokiosk INFO AKCENT</t>
  </si>
  <si>
    <t>Multiswitch MR-508 TERRA</t>
  </si>
  <si>
    <t>Bramki,urządzenie do skontrum- RFiD</t>
  </si>
  <si>
    <t>Drukarka KYOCERA P2135d</t>
  </si>
  <si>
    <t xml:space="preserve">Klimatyzator </t>
  </si>
  <si>
    <t>Telewizor Philips LED 50PFH5300</t>
  </si>
  <si>
    <t>Projector Epson EH-TW5300+ekran i akcesoria</t>
  </si>
  <si>
    <t xml:space="preserve">Proel FREEPASS </t>
  </si>
  <si>
    <t>Odwarzacz SAMSUNG BD-J7500</t>
  </si>
  <si>
    <t>Stanowisko do kodowania etykiet</t>
  </si>
  <si>
    <t>Aparat fotograficzny NIKON D3200</t>
  </si>
  <si>
    <t>Platforma INDOMO HP-221</t>
  </si>
  <si>
    <t>15/0665</t>
  </si>
  <si>
    <t>LIFTING ITALIA</t>
  </si>
  <si>
    <t>Kocioł co typ EKO-PLUS</t>
  </si>
  <si>
    <t>1060/2318</t>
  </si>
  <si>
    <t>125kW</t>
  </si>
  <si>
    <t>PROTECH sp z o.o.</t>
  </si>
  <si>
    <t>Włoszczowa, ul. Koścuszki 11</t>
  </si>
  <si>
    <t>Budynek Przedszkola</t>
  </si>
  <si>
    <t>zajęcia dydaktyczne</t>
  </si>
  <si>
    <t>Karuzela platforma</t>
  </si>
  <si>
    <t>wyposaż.placu zabaw</t>
  </si>
  <si>
    <t>Kosz do piłek</t>
  </si>
  <si>
    <t>Huśtawka wieloosobowa</t>
  </si>
  <si>
    <t>Chodniki</t>
  </si>
  <si>
    <t>Plac zabaw-zestaw belek dr.</t>
  </si>
  <si>
    <t>Karuzela tarczowa</t>
  </si>
  <si>
    <t>altana drewniana</t>
  </si>
  <si>
    <t>Góra spinaczkowa</t>
  </si>
  <si>
    <t>gaśnice, monitoring</t>
  </si>
  <si>
    <t>os. Jana Brożka 14</t>
  </si>
  <si>
    <t>ogrodzenie</t>
  </si>
  <si>
    <t>stan dobry</t>
  </si>
  <si>
    <t>Urządzenie wielofunkcyjne</t>
  </si>
  <si>
    <t>Chłodziarka Samsung</t>
  </si>
  <si>
    <t>Niszczarka</t>
  </si>
  <si>
    <t>Zmywarka Bosh SMS 25E101E</t>
  </si>
  <si>
    <t>Laptop</t>
  </si>
  <si>
    <t>Laptop Lenovo 100</t>
  </si>
  <si>
    <t>Projektor Epson EB- 520</t>
  </si>
  <si>
    <t>MAC Tablica S83</t>
  </si>
  <si>
    <t>Kolumna Power Sony</t>
  </si>
  <si>
    <t xml:space="preserve">Projektor Epson </t>
  </si>
  <si>
    <t>Tablica interaktywna</t>
  </si>
  <si>
    <t>Projektor Epson</t>
  </si>
  <si>
    <t>Projektor INFOCUS SP 1080</t>
  </si>
  <si>
    <t>Laptop Asus</t>
  </si>
  <si>
    <t>Sprzęt nagłaśniający</t>
  </si>
  <si>
    <t>Projektor</t>
  </si>
  <si>
    <t xml:space="preserve">Telewizja przemysłowa </t>
  </si>
  <si>
    <t>8520Z, 85.10.Z</t>
  </si>
  <si>
    <t xml:space="preserve">Szkoła podstawowa
Oddział przedszkolny w Szkole Podstawowej
</t>
  </si>
  <si>
    <t>SP Czarnca, eksponaty, kostiumy itp..</t>
  </si>
  <si>
    <t>Tak, na placu szkolnym w części północnej działki, o wartości 61 439,00zł, wartość solarow została wliczona do wartości budynków</t>
  </si>
  <si>
    <t>Dom Nauczyciela</t>
  </si>
  <si>
    <t>mieszkania</t>
  </si>
  <si>
    <t>Ogrodzenie z siatki</t>
  </si>
  <si>
    <t xml:space="preserve">Ogrodzenie z siatki </t>
  </si>
  <si>
    <t>Termomodernizacja budynku Szkoły Podstawowej im. Stefana Czarnieckiego w Czarncy</t>
  </si>
  <si>
    <t>źródło energii</t>
  </si>
  <si>
    <t>spełnienie normowych wymagań oświetlenia pomieszczeń</t>
  </si>
  <si>
    <t>gaśnice pianowe, hydrant, alarm, monitoring wizyjny zewnętrzny</t>
  </si>
  <si>
    <t>Czarnca, ul. Szkolna 16A, 29-100 Włoszczowa</t>
  </si>
  <si>
    <t>gaśnice pianowe</t>
  </si>
  <si>
    <t>nie dotyczy</t>
  </si>
  <si>
    <t>W ramach termomodernizacji wykonano następujące prace: audyt energetyczny, izolacje pionowe ścian fundamentowych, docieplenie ścian fundamentowych styropianem, docieplenie ścian budynku powyżej ścian przyziemia styropianem z wykonaniem wyprawy elewacyjnej, dosieplenie ościeży styropianem z wykonaniem wyprawy elewacyjnej, obróbki blacharskie, motaz rynien dachowych i rur spustowych, montaz instalacji odgromowej, docieplenie stropodachu przy użyciu styropianu, wykonanie pokrycia dachowego z papy termozgrzewalnej, wykonanie opaski z kostki brukowej przy budynku szkoły, wykonanie robót wykończeniowych i tablic informacyjnych z montażem</t>
  </si>
  <si>
    <t>W zakresie termomodernizacji wykonano: audyt efektywności energetycznej, studium wykonalności inwestycji, dostawę i montaż urządzeń instalacji fotowoltaicznej składającej się  z paneli fotowoltaicznych, polikrystalicznych PV, montaż konstrukcji wsporczej na gruncie, montaż inwertera sieciowego, transformatorowego wraz z oprzyrządowaniem i okablowaniem, montaż ogrodzenia terenu pod instalacje fotowoltaiczne</t>
  </si>
  <si>
    <t xml:space="preserve">nie dotyczy </t>
  </si>
  <si>
    <t xml:space="preserve">W zakresie termomodernizacji wykonano: audyt efektywności energetycznej, studium wykonalności inwestycji, demontaż istniejących opraw i źródeł światła, montaż energooszczędnych opraw i źródeł światła typu LED, wykonanie pomiarów natężenia oświetlenia </t>
  </si>
  <si>
    <t>W zakresie termomodernizacji dokonano wymiany istniejącego oświetlenia na oświetlenie enrgooszczędne w ilości 12 sztuk w zakresie wymiany opraw oświetleniowych wraz ze źródłami światła</t>
  </si>
  <si>
    <t xml:space="preserve">Zestaw komputerowy – 1 szt. </t>
  </si>
  <si>
    <t>Zestaw komputerowy – 3 szt</t>
  </si>
  <si>
    <t>Zestaw komputerowy- 1 szt.</t>
  </si>
  <si>
    <t xml:space="preserve">Zestaw komputerowy – 10 szt. </t>
  </si>
  <si>
    <t xml:space="preserve">Zestaw komputerowy – 4 szt. </t>
  </si>
  <si>
    <t xml:space="preserve">Zestaw komputerowy – 2 szt. </t>
  </si>
  <si>
    <t>Tablica interaktywna SMART</t>
  </si>
  <si>
    <t>Projektor BENQ</t>
  </si>
  <si>
    <t>Tablica interaktywna SMART BOARD</t>
  </si>
  <si>
    <t>Monitor interaktywny dotykowy</t>
  </si>
  <si>
    <t>Zestaw komputerowy - 1 szt.</t>
  </si>
  <si>
    <t>Projektor Hitachi CP-AX3005</t>
  </si>
  <si>
    <t>Notebook ASUS</t>
  </si>
  <si>
    <t>Aparat fotograficzny</t>
  </si>
  <si>
    <t>Laptop Lenovo 1T</t>
  </si>
  <si>
    <t>Monitoring wizyjny zewnętrzny</t>
  </si>
  <si>
    <t>w tym dobra kultury o wartości 152 000 zł</t>
  </si>
  <si>
    <t>Piec grzewczy KWM-S</t>
  </si>
  <si>
    <t xml:space="preserve">Kocioł grzejny KWM – S </t>
  </si>
  <si>
    <t xml:space="preserve"> 200KW </t>
  </si>
  <si>
    <t>gaśnice i hydranty</t>
  </si>
  <si>
    <t xml:space="preserve"> 3 gaśnice i  2 hydranty</t>
  </si>
  <si>
    <t>Konieczno 84</t>
  </si>
  <si>
    <t>kraty na oknach,gaśnica</t>
  </si>
  <si>
    <t>Tak - pawilon handlowo-wystawienniczy, miejsce przechowywania - magazyn, wartość: 2 562,00 księgowa brutto</t>
  </si>
  <si>
    <t>Kulturalno-administracyjna</t>
  </si>
  <si>
    <t>Garaż</t>
  </si>
  <si>
    <t>Gospodarcza</t>
  </si>
  <si>
    <t>Przyłącze wodociągowe</t>
  </si>
  <si>
    <t>Gaśnice proszkowe-szt. 10; hydranty;czujniki i urządzenia alarnowe-informacja Straż Pożarna</t>
  </si>
  <si>
    <t>Cegła silikatowa</t>
  </si>
  <si>
    <t>Betonowe</t>
  </si>
  <si>
    <t>Stropo-dach betonowy, papa termozgrzewalna</t>
  </si>
  <si>
    <t>Brak</t>
  </si>
  <si>
    <t>Beton komórkowy</t>
  </si>
  <si>
    <t>Drewniana – papa</t>
  </si>
  <si>
    <t>Kurzelów, Kielecka 11</t>
  </si>
  <si>
    <t>ok.15 km.</t>
  </si>
  <si>
    <t>Dobry</t>
  </si>
  <si>
    <t>TAK częściowo</t>
  </si>
  <si>
    <t>zły</t>
  </si>
  <si>
    <t xml:space="preserve">Zestaw komputerowy </t>
  </si>
  <si>
    <t>Monitor LCD/LED 24</t>
  </si>
  <si>
    <t>Drukarka OKI ML 3320</t>
  </si>
  <si>
    <t>Odtwarzacz CDN NUMARK</t>
  </si>
  <si>
    <t>Studio nagrań wyposażenie</t>
  </si>
  <si>
    <t>Jednostka centralna</t>
  </si>
  <si>
    <t>Monitor</t>
  </si>
  <si>
    <t>Monitor LED AOC24</t>
  </si>
  <si>
    <t>Drukarka HP Laser Jet M203</t>
  </si>
  <si>
    <t>Aparat fotograficzny Canon EOS 7D</t>
  </si>
  <si>
    <t>Pianino ROLAND</t>
  </si>
  <si>
    <t>Tablet LENOVO P2TMO</t>
  </si>
  <si>
    <t>Laptop DELL Laritude E6420</t>
  </si>
  <si>
    <t>Budynek szkoły A</t>
  </si>
  <si>
    <t>Budynek szkoły w Łachowie</t>
  </si>
  <si>
    <t xml:space="preserve">Budynek szkoły B </t>
  </si>
  <si>
    <t>Ogrodzenie ZPO 1</t>
  </si>
  <si>
    <t>Ogrodzenie - Łachów</t>
  </si>
  <si>
    <t>Przyłącze kanalizacyjne</t>
  </si>
  <si>
    <t>Miasteczko ruchu drogowego</t>
  </si>
  <si>
    <t>Parking przy ZPO 1</t>
  </si>
  <si>
    <t>gaśnice pianowe, monitoring, dozór, hydrant</t>
  </si>
  <si>
    <t>ul. Partyzantów 24</t>
  </si>
  <si>
    <t>Łachów 75</t>
  </si>
  <si>
    <t>gaśnice pianowe, monitoring, dozór</t>
  </si>
  <si>
    <t>ul. Wiśniowa 8</t>
  </si>
  <si>
    <t>Boisko wielofunkcyjne przy ZPO nr 1</t>
  </si>
  <si>
    <t>Projektor + ekran</t>
  </si>
  <si>
    <t>Skaner Canon LiDE 220</t>
  </si>
  <si>
    <t xml:space="preserve">Ekran do rzutnika </t>
  </si>
  <si>
    <t>Kopiarka Sharp</t>
  </si>
  <si>
    <t>Ekran Ekono Electric 200x200</t>
  </si>
  <si>
    <t>Drukarka BROTHER HL-3170CDW/309</t>
  </si>
  <si>
    <t>Projektor+uchwyt</t>
  </si>
  <si>
    <t>Ekran Ekono Electric + okablowanie</t>
  </si>
  <si>
    <t>Telewizor Samsung</t>
  </si>
  <si>
    <t xml:space="preserve">Drukarka BROTHER </t>
  </si>
  <si>
    <t>Projektor NEC M27 (XGA 2700 ANSI lumen HDMI)</t>
  </si>
  <si>
    <t>Ekran Econo Electric 200x200 Matt White</t>
  </si>
  <si>
    <t xml:space="preserve">Urządzenie wielofunkcyjne </t>
  </si>
  <si>
    <t>Monitor AOC LED 18.5 E970SWN</t>
  </si>
  <si>
    <t>Projektor Sony VPL-EW 235</t>
  </si>
  <si>
    <t xml:space="preserve">Ekran Econo Electric 200x200 </t>
  </si>
  <si>
    <t>Pralka BOSCH WAP 2028FPL</t>
  </si>
  <si>
    <t>Niszczarka Fellowes 99Ci</t>
  </si>
  <si>
    <t>Projektor Hitachi CP-EX 252</t>
  </si>
  <si>
    <t>Monitor interaktywny - 2 szt.</t>
  </si>
  <si>
    <t>Dysk Seagate Expansion 1 TB - 2 szt.</t>
  </si>
  <si>
    <t>Kopiarka Sharp AR6020NVE</t>
  </si>
  <si>
    <t>Klimatyzator Gree Amber Prestige GWH24</t>
  </si>
  <si>
    <t>Radiomagnetofon Sony ZSP S50B</t>
  </si>
  <si>
    <t>Waga elektroniczna</t>
  </si>
  <si>
    <t>Kuchenka indukcyjna</t>
  </si>
  <si>
    <t>Projektor Benq MH606</t>
  </si>
  <si>
    <t>Ekran projekcyjny AVTek Cinema Electric 200x200</t>
  </si>
  <si>
    <t>Projektor Epson EB-W05</t>
  </si>
  <si>
    <t>Sprzęt muzyczny (kolumna 2 szt., przewód mikr. SCHULZ, wtyk 4 szt., mikser SOUNDCRAFT EFX 8 1szt.)</t>
  </si>
  <si>
    <t>Sprzęt muzyczny (kolumna 1 szt., mikrofon 2 szt.)</t>
  </si>
  <si>
    <t>Laptop Lenovo G50-30</t>
  </si>
  <si>
    <t>Laptop LENOVO  6 sztuk</t>
  </si>
  <si>
    <t>Laptop Toshiba C55-B5200</t>
  </si>
  <si>
    <t>Notebook NPN2840/4/500/INT/W8 - 6 szt.</t>
  </si>
  <si>
    <t>Notebook NPN2840/4/500/INT/W8 - 2 szt.</t>
  </si>
  <si>
    <t>Notebook NPN2840/4/500/INT/W8 - 1 szt.</t>
  </si>
  <si>
    <t>Laptop Dell 35433805/8/1TB/15,6"/W8,1</t>
  </si>
  <si>
    <t>Notebook NPN2840/4/500/INT/W8 - 4 szt.</t>
  </si>
  <si>
    <t>Notebook G50-45A6/8GB/1TB/R4/W10 - 10 szt.</t>
  </si>
  <si>
    <t>Notebook Asus VX305M3-6930/4/128/W10</t>
  </si>
  <si>
    <t>Notebook HP250N3710/4/500/INTHD/410 - 2 szt.</t>
  </si>
  <si>
    <t xml:space="preserve">Notebook HP250N3710/4/500/INTHD/410 </t>
  </si>
  <si>
    <t>Tablet Lenovo TAB 10.1 - 4szt.</t>
  </si>
  <si>
    <t>Notebook Asus X540 I3/4/256/W10</t>
  </si>
  <si>
    <t>Rejestrator cyfrowy (wewnątrz budynku)</t>
  </si>
  <si>
    <t>Monitoring wizyjny (wewnętrz budynku)</t>
  </si>
  <si>
    <t>Budynek cz. Samorządowego Żłobka</t>
  </si>
  <si>
    <t>opieka żłobkowa</t>
  </si>
  <si>
    <t>Budynek magazynu</t>
  </si>
  <si>
    <t>magazyn</t>
  </si>
  <si>
    <t>Sieć kanalizacji teletechnicznej</t>
  </si>
  <si>
    <t>Sieć i przyłącze kanalizacji deszczowej</t>
  </si>
  <si>
    <t>Instalacja wodociągowa zewnętrzna</t>
  </si>
  <si>
    <t>Instalacja kanalizacji sanitarnej i technologicznej</t>
  </si>
  <si>
    <t>Plac zabaw</t>
  </si>
  <si>
    <t>Ogrodzenie terenu Żłobka</t>
  </si>
  <si>
    <t>Altana śmietnikowa na  terenie Żłobka</t>
  </si>
  <si>
    <t>Ciągi komunikacyjne pieszo-jezdne na terenie Żłobka</t>
  </si>
  <si>
    <t>Oświetlenie ter. Złobka</t>
  </si>
  <si>
    <t xml:space="preserve">gaśnice , hygranty, czujki i urzadzenie alarmowe, alarm przekazywany firmie ochraniarskiej Karabela, </t>
  </si>
  <si>
    <t>ul. Różana 18, 29-100 Włoszczowa</t>
  </si>
  <si>
    <t>pustak ceramiczny</t>
  </si>
  <si>
    <t>beton sprężony oraz pustaki stropowe REKORD RP</t>
  </si>
  <si>
    <t>kostrukcja drewniana kryta blachą</t>
  </si>
  <si>
    <t>gaśnica</t>
  </si>
  <si>
    <t>konstrukcja drewniana kryta blachą</t>
  </si>
  <si>
    <t>cegla silikatowa</t>
  </si>
  <si>
    <t>hydrant zewnetrzny - ok 1m od budynku</t>
  </si>
  <si>
    <t>nowy budynek otwart 2019r.</t>
  </si>
  <si>
    <t>bardzo  dobry</t>
  </si>
  <si>
    <t>radiomagnetofon SONY ZSP S50B</t>
  </si>
  <si>
    <t xml:space="preserve">Lapto HP i 7 + oprogramowanie </t>
  </si>
  <si>
    <t>143,55 m2</t>
  </si>
  <si>
    <t>Budynek stacji trafo</t>
  </si>
  <si>
    <t>1/1</t>
  </si>
  <si>
    <t>Budynek techniczo-socjalny</t>
  </si>
  <si>
    <t>1/4</t>
  </si>
  <si>
    <t>Składowsko osadu</t>
  </si>
  <si>
    <t>2/50</t>
  </si>
  <si>
    <t>Reaktor biologiczny</t>
  </si>
  <si>
    <t>2/49</t>
  </si>
  <si>
    <t>Osadnik końcowy</t>
  </si>
  <si>
    <t>2/43</t>
  </si>
  <si>
    <t>Budynek skratki i piasku</t>
  </si>
  <si>
    <t>1/17</t>
  </si>
  <si>
    <t xml:space="preserve">Hala Dmuchaw </t>
  </si>
  <si>
    <t>1/2</t>
  </si>
  <si>
    <t>Hala pras</t>
  </si>
  <si>
    <t>1/3</t>
  </si>
  <si>
    <t>Komora zasuwna</t>
  </si>
  <si>
    <t>2/42</t>
  </si>
  <si>
    <t xml:space="preserve">Stacja zlewna do odbioru ścieków dowożonych </t>
  </si>
  <si>
    <t>6/65</t>
  </si>
  <si>
    <t>Stacja zlewna</t>
  </si>
  <si>
    <t>2/52</t>
  </si>
  <si>
    <t>Hydrofornia stacja ujęcia wody Wł-wa</t>
  </si>
  <si>
    <t>2/149</t>
  </si>
  <si>
    <t xml:space="preserve">Budynek stacji trafo Wł-wa </t>
  </si>
  <si>
    <t>1/10</t>
  </si>
  <si>
    <t>1/11</t>
  </si>
  <si>
    <t>Komora zasuwana</t>
  </si>
  <si>
    <t>2/247</t>
  </si>
  <si>
    <t>1/14, 2/148,</t>
  </si>
  <si>
    <t>Budynek obsługi pomp na ujęciu wody</t>
  </si>
  <si>
    <t>1/9</t>
  </si>
  <si>
    <t>Studnia SW II ujęcie wody Czarnickiego</t>
  </si>
  <si>
    <t>2/142</t>
  </si>
  <si>
    <t>Studnia SW I ujęcie wody Czarnieckiego</t>
  </si>
  <si>
    <t>2/143</t>
  </si>
  <si>
    <t>Ogrodzenie terenu ujęcie wody Czarnieckiego</t>
  </si>
  <si>
    <t>2/177</t>
  </si>
  <si>
    <t>Komora zasuwana żelbetowa zbiorników</t>
  </si>
  <si>
    <t>1/15</t>
  </si>
  <si>
    <t>2/38, 8, 200, 176</t>
  </si>
  <si>
    <t xml:space="preserve">Budynek pompowni na ujęciu wody Włoszczowa </t>
  </si>
  <si>
    <t>1/8</t>
  </si>
  <si>
    <t>Hydrofor ul. Jędrzejowska Włoszczowa</t>
  </si>
  <si>
    <t>2/199</t>
  </si>
  <si>
    <t>Budynek hydroforni ul. Jędrzejowska</t>
  </si>
  <si>
    <t>1/16</t>
  </si>
  <si>
    <t>Studnia  ul. Jedrzejowska Wł-wa</t>
  </si>
  <si>
    <t>2/201</t>
  </si>
  <si>
    <t>Budynek hydrofoni Pl. Wolności Wł-wa</t>
  </si>
  <si>
    <t>1/6</t>
  </si>
  <si>
    <t>Ujęcie wody Konieczno</t>
  </si>
  <si>
    <t>1/12</t>
  </si>
  <si>
    <t>Ujęcie wody Dąbie</t>
  </si>
  <si>
    <t>1/13</t>
  </si>
  <si>
    <t>Ujęcie wody Danków Mały-Budynki</t>
  </si>
  <si>
    <t>1/7, 1/5, 2/129, 2/121</t>
  </si>
  <si>
    <t>Budynek komory krat</t>
  </si>
  <si>
    <t>1/20</t>
  </si>
  <si>
    <t>Budynek rozdzilni elektrycznej</t>
  </si>
  <si>
    <t>1/21</t>
  </si>
  <si>
    <t>Studnia głębinowa wierc. Q 300</t>
  </si>
  <si>
    <t>2/151</t>
  </si>
  <si>
    <t>Studnia głębinowa 8-6 118</t>
  </si>
  <si>
    <t>2/152</t>
  </si>
  <si>
    <t>Studnia głębinowa SW-1</t>
  </si>
  <si>
    <t>2/153</t>
  </si>
  <si>
    <t>Linia napowietrznia 15 KM 210mb</t>
  </si>
  <si>
    <t>2/154,155,156</t>
  </si>
  <si>
    <t>1/19</t>
  </si>
  <si>
    <t>Komora zasuw przy zbiorniku wody -budynek</t>
  </si>
  <si>
    <t>1/18</t>
  </si>
  <si>
    <t>Pompownia ścieków P1</t>
  </si>
  <si>
    <t>2/195</t>
  </si>
  <si>
    <t>Popmpowania ścieków P1A ul. Składowa Kurzelów</t>
  </si>
  <si>
    <t>2/196</t>
  </si>
  <si>
    <t>Popmpowania ścieków P1B ul. Leśna Kurzelów</t>
  </si>
  <si>
    <t>2/197</t>
  </si>
  <si>
    <t>Popmpowania ścieków P1C ul. Kręta Kurzelów</t>
  </si>
  <si>
    <t>2/198</t>
  </si>
  <si>
    <t>Sieć kablowa i oświetleniowa</t>
  </si>
  <si>
    <t>2/54</t>
  </si>
  <si>
    <t>Barierki ochronne</t>
  </si>
  <si>
    <t>2/261</t>
  </si>
  <si>
    <t>Pompownia ścieków surowych</t>
  </si>
  <si>
    <t>2/47</t>
  </si>
  <si>
    <t xml:space="preserve">Pompownia osadu zagęszczacze </t>
  </si>
  <si>
    <t>2/45</t>
  </si>
  <si>
    <t>Pompownia recyrkulatu</t>
  </si>
  <si>
    <t>2/260</t>
  </si>
  <si>
    <t>Oświetlenie zewnętrzne</t>
  </si>
  <si>
    <t>2/258</t>
  </si>
  <si>
    <t>Przepompownie ścieków</t>
  </si>
  <si>
    <t>2/252</t>
  </si>
  <si>
    <t>Przepompownia Podzamcze</t>
  </si>
  <si>
    <t>2/251, 2/253</t>
  </si>
  <si>
    <t>Przepompownia Jedzrejowska</t>
  </si>
  <si>
    <t>2/254</t>
  </si>
  <si>
    <t>Sieci międzyobiektowe</t>
  </si>
  <si>
    <t>2/257</t>
  </si>
  <si>
    <t>Studnia SW-V z zasilaniem</t>
  </si>
  <si>
    <t>2/249, 2/246</t>
  </si>
  <si>
    <t>Pompownia Osadu POS</t>
  </si>
  <si>
    <t>1/22</t>
  </si>
  <si>
    <t>Komora retencji u stabilizacji osadow KTSO</t>
  </si>
  <si>
    <t>1/23</t>
  </si>
  <si>
    <t>Budynek kontererowy na terenie ujęcia Kurzelów i stal. Elektryczną</t>
  </si>
  <si>
    <t>1/24, 2/291, 2/289</t>
  </si>
  <si>
    <t>Instalacje i sieci elektryczne automatyka</t>
  </si>
  <si>
    <t>2/277, 2/259</t>
  </si>
  <si>
    <t>dozorca</t>
  </si>
  <si>
    <t>Włoszczowa ul. Wiejska 55</t>
  </si>
  <si>
    <t>gaśnice; hydrant, dozorca</t>
  </si>
  <si>
    <t xml:space="preserve">Włoszczowa ul.Czarnieckiego </t>
  </si>
  <si>
    <t>Włoszczowa ul.Koniecpolska</t>
  </si>
  <si>
    <t>Wł-wa ul. Jędrzejowska</t>
  </si>
  <si>
    <t>Wł-wa Pl. Wolności</t>
  </si>
  <si>
    <t>gaśnice, hydrant</t>
  </si>
  <si>
    <t>Konieczno gm. Woszczowa</t>
  </si>
  <si>
    <t>gaśnice, hydrant, krata w oknie</t>
  </si>
  <si>
    <t>Dabie gm. Włoszczowa</t>
  </si>
  <si>
    <t>Danków Mały gm. Wł-wa</t>
  </si>
  <si>
    <t>Włowszczowa ul. Wiejska 55</t>
  </si>
  <si>
    <t>Wł-wa oś. Broniewskiego</t>
  </si>
  <si>
    <t>Wł-wa ul. Wiśniowa</t>
  </si>
  <si>
    <t>Wł-wa ul. Wiejska 55</t>
  </si>
  <si>
    <t>Kurzelów ul. Składniowa</t>
  </si>
  <si>
    <t>Kurzelów ul. Kręta</t>
  </si>
  <si>
    <t>Kurzelów ul. Leśna</t>
  </si>
  <si>
    <t>Wł-wa ul. Partyzantów</t>
  </si>
  <si>
    <t>Wł-wa ul. Podzamcze</t>
  </si>
  <si>
    <t>oczyszczalnia Wiejska</t>
  </si>
  <si>
    <t>oczyszczalnia ul. Wiejska</t>
  </si>
  <si>
    <t>ujęcie Kurzelów</t>
  </si>
  <si>
    <t>oczyszcz. Wiejska</t>
  </si>
  <si>
    <t>Kopiarka NASHUATEC MP 2001SP 8/5</t>
  </si>
  <si>
    <t>Komputer (013)</t>
  </si>
  <si>
    <t>Zestawy komputerowe (3 szt) (013)</t>
  </si>
  <si>
    <t>UPS (013)</t>
  </si>
  <si>
    <t>Wagosuszarka (013)</t>
  </si>
  <si>
    <t>Serwer DELL (010) 4/88</t>
  </si>
  <si>
    <t>komputer Dell (013)</t>
  </si>
  <si>
    <t>komputer destkop Dell Vostro (013)</t>
  </si>
  <si>
    <t>Komputer DELL VOSTRO 3250 (013)</t>
  </si>
  <si>
    <t>Komputery DELL 3 szt (013)</t>
  </si>
  <si>
    <t>Komputer DELL z monitorem (013)</t>
  </si>
  <si>
    <t>Zestaw komputerowy DELL VOSTRO (010) 4/89</t>
  </si>
  <si>
    <t>Centrala telefoniczna Platan (013)</t>
  </si>
  <si>
    <t>stacja dyspozytorska z opr. SCADA 4/107</t>
  </si>
  <si>
    <t>Drukarka z torbą inkasencka (013)</t>
  </si>
  <si>
    <t>Zestaw przenośny z kamera samojezdną 6/69</t>
  </si>
  <si>
    <t>Miernik MPI-530 8/7</t>
  </si>
  <si>
    <t>Wykrywacz EURO ACE (013)</t>
  </si>
  <si>
    <t>Zestaw inkasencki (010) 4/87</t>
  </si>
  <si>
    <t>SUCE5AYA3D1000348</t>
  </si>
  <si>
    <t xml:space="preserve">Wiola </t>
  </si>
  <si>
    <t xml:space="preserve"> W2</t>
  </si>
  <si>
    <t>SUCE6AYA3J1005750</t>
  </si>
  <si>
    <t>TLW96FY</t>
  </si>
  <si>
    <t>przyczepka z agregatem</t>
  </si>
  <si>
    <t>17.06.2019</t>
  </si>
  <si>
    <t>SANOK</t>
  </si>
  <si>
    <t xml:space="preserve"> D-47B</t>
  </si>
  <si>
    <t>TLWP789</t>
  </si>
  <si>
    <t xml:space="preserve">przyczepa czężarowa </t>
  </si>
  <si>
    <t>Zaopatrzenie w wodę, odprowadzenie i oczyszczanie ścieków kanalizacją sanitarną i ze zbiorników bezodpływowych</t>
  </si>
  <si>
    <t>Środowiskowy Dom Saopomocy</t>
  </si>
  <si>
    <t>Budynek przedszkola</t>
  </si>
  <si>
    <t>zajęcia sportowe i rekreacyjne</t>
  </si>
  <si>
    <t>Domek Góral</t>
  </si>
  <si>
    <t>wyposażenie placu zabaw</t>
  </si>
  <si>
    <t>Huśtawka</t>
  </si>
  <si>
    <t>Zestaw zabawowy – zjeżdżalnia</t>
  </si>
  <si>
    <t>Zestaw zabawowy komplet</t>
  </si>
  <si>
    <t>Zestaw zabawowy PRO 109</t>
  </si>
  <si>
    <t>monitoring, alarm, gaśnice</t>
  </si>
  <si>
    <t>Konieczno 80, 29 – 100 Włoszczowa</t>
  </si>
  <si>
    <t>gaśnice</t>
  </si>
  <si>
    <t>Konieczno 162, 29 – 100 Włoszczowa</t>
  </si>
  <si>
    <t>Tablica interaktywna P</t>
  </si>
  <si>
    <t>Telewizor</t>
  </si>
  <si>
    <t>Projektor Benq</t>
  </si>
  <si>
    <t>Sprzęt nagłaśniający Citronik</t>
  </si>
  <si>
    <t>HP Color Laser Jet</t>
  </si>
  <si>
    <t>Mikrofon do ręki Karsect</t>
  </si>
  <si>
    <t>Tablica wyników sportowych</t>
  </si>
  <si>
    <t>Zestaw Avtek standard</t>
  </si>
  <si>
    <t>Tablica interaktywna + projektor x 2 szt</t>
  </si>
  <si>
    <t>Głośnik x 2 szt</t>
  </si>
  <si>
    <t>Projektor Benq x 2 szt</t>
  </si>
  <si>
    <t>Citronik 600W</t>
  </si>
  <si>
    <t>Drukarka wielofunkcyjna Kolor OKI</t>
  </si>
  <si>
    <t>Tablica multimedialna + projektor</t>
  </si>
  <si>
    <t>Zestaw multimedialny</t>
  </si>
  <si>
    <t>Projektor krótkoogniskowy</t>
  </si>
  <si>
    <t>Zestaw multimedialny + projektor szerokoogniskowy P</t>
  </si>
  <si>
    <t>Drukarka + ksero HP P</t>
  </si>
  <si>
    <t>Laptop ASUS</t>
  </si>
  <si>
    <t>Głośnik przenośny</t>
  </si>
  <si>
    <t>Aparat cyfrowy NICON P</t>
  </si>
  <si>
    <t>Laptopy</t>
  </si>
  <si>
    <t>Laptopy Toshiba</t>
  </si>
  <si>
    <t>Laptopy HP</t>
  </si>
  <si>
    <t>Kamera Sony</t>
  </si>
  <si>
    <t>Laptop HP P</t>
  </si>
  <si>
    <t>Laptop HP – Pentium</t>
  </si>
  <si>
    <t>Laptop LENOWO</t>
  </si>
  <si>
    <t>Telewizja przemysłowa</t>
  </si>
  <si>
    <t>Rozbudowa i modernizacja monitoringu</t>
  </si>
  <si>
    <t>Kocił MAXPELL Green Line 370 KW aut. STD/2 pal.PH+</t>
  </si>
  <si>
    <t>370KW 2 bar</t>
  </si>
  <si>
    <t>PPHeiztechnik Sp. z.o.o. SP.k ul. Drogowców 7, 83 – 250 Skarszewy</t>
  </si>
  <si>
    <t xml:space="preserve">Czekamy z danyi do Końca grudnia, z jednostki wydzieli się środowiskowy Do </t>
  </si>
  <si>
    <t>płyty stropowe</t>
  </si>
  <si>
    <t>konstrukcja drewniana pokrycie blacha</t>
  </si>
  <si>
    <t>bloczek ceramiczny,cegła ceramiczna</t>
  </si>
  <si>
    <t>żelbetowy</t>
  </si>
  <si>
    <t>stropodach, żelbetowa</t>
  </si>
  <si>
    <t>DOBRY</t>
  </si>
  <si>
    <t>BRAK</t>
  </si>
  <si>
    <t>Urządzenie wielofunkcyjne KONICA MYNOLTA bizhub 211</t>
  </si>
  <si>
    <t>Tak, Panele fotowoltaiczne zainstalowane na budynku szkoły i przedszkola. Lączna wartość: 81362 zł brutto</t>
  </si>
  <si>
    <t>zajęcia dydaktyczno-wychowawcze</t>
  </si>
  <si>
    <t>magazyn narzędzi</t>
  </si>
  <si>
    <t>zajęcia wychowawcze</t>
  </si>
  <si>
    <t xml:space="preserve">Ogrodzenie </t>
  </si>
  <si>
    <t>plac zabaw dla dzieci</t>
  </si>
  <si>
    <t>Piłkochwyt przy boisku do piłki nożnej przy ZPO Kurzelów</t>
  </si>
  <si>
    <t>do użytku dzieci i młodzieży</t>
  </si>
  <si>
    <t>Zeskocznia skoku w dal z rozbiegiem przy szkole podstawowej w Kurzelowie</t>
  </si>
  <si>
    <t>Boisko do piłki ręcznej przy szkole podstawowej w Kurzelowie</t>
  </si>
  <si>
    <t>Boisko do piłki nożnej przy szkole podstawowej w Kurzelowie</t>
  </si>
  <si>
    <t>gaśnice śniegowe, proszkowe, monitoring, kraty w oknach pracowni komputerowych</t>
  </si>
  <si>
    <t>Kurzelów, ul. Jana Brożka 7, 29-100 Włoszczowa</t>
  </si>
  <si>
    <t>gaśnice śniegowe, kraty w oknie</t>
  </si>
  <si>
    <t>Kurzelów, ul. Jana Brożka 7a, 29-100 Włoszczowa</t>
  </si>
  <si>
    <t>Kurzelów, ul .Jana Brożka 7a, 29-100 Włoszczowa</t>
  </si>
  <si>
    <t>pustaki, pianobet</t>
  </si>
  <si>
    <t>żelbetowe</t>
  </si>
  <si>
    <t>stropodach, papa</t>
  </si>
  <si>
    <t>bez stropu</t>
  </si>
  <si>
    <t>drewn.-eternit</t>
  </si>
  <si>
    <t>cegła, cegła cementowa, tynki cem.-wapn.</t>
  </si>
  <si>
    <t>drewniane,żelbetowe</t>
  </si>
  <si>
    <t>płatwiowo-kleszczowa,blacha trapezowa</t>
  </si>
  <si>
    <t>200 m</t>
  </si>
  <si>
    <t>Tak- kotłownia</t>
  </si>
  <si>
    <t xml:space="preserve">Nie </t>
  </si>
  <si>
    <t>210 m</t>
  </si>
  <si>
    <t>230 m</t>
  </si>
  <si>
    <t>Panele fotowoltaiczne zainstalowane na budynku szkoły i przedszkola.</t>
  </si>
  <si>
    <t>Zmywarka Amica</t>
  </si>
  <si>
    <t>Telewizor LG</t>
  </si>
  <si>
    <t>Tablica interaktywna My Board</t>
  </si>
  <si>
    <t>Projektor BenQ</t>
  </si>
  <si>
    <t>Zamrażarka</t>
  </si>
  <si>
    <t>Projektor RICOH</t>
  </si>
  <si>
    <t>Ekran ścienny AVTEK</t>
  </si>
  <si>
    <t>Tablica interaktywna - AKTYWNA TABLICA</t>
  </si>
  <si>
    <t>Projektor BenqMX</t>
  </si>
  <si>
    <t>Projektor RicohPJ</t>
  </si>
  <si>
    <t xml:space="preserve">Tablica interaktywna </t>
  </si>
  <si>
    <t>Kserokopiarka SHARP AR6020N</t>
  </si>
  <si>
    <t xml:space="preserve">1. </t>
  </si>
  <si>
    <t>Mixer (nagłośnienie)</t>
  </si>
  <si>
    <t>Laptop Toshiba</t>
  </si>
  <si>
    <t xml:space="preserve">Aparat NIKON </t>
  </si>
  <si>
    <t>Laptop Lenovo G5070</t>
  </si>
  <si>
    <t>Laptop Lenovo G5080</t>
  </si>
  <si>
    <t>Notebook HP</t>
  </si>
  <si>
    <t>Laptop Lenovo (6 szt.)</t>
  </si>
  <si>
    <t>Laptop Lenovo (2szt.)</t>
  </si>
  <si>
    <t>Laptop Lenovo</t>
  </si>
  <si>
    <t>Laptop Asus (2 szt.)</t>
  </si>
  <si>
    <t>Laptop Asus (1 szt.)</t>
  </si>
  <si>
    <t>Mobilny zestaw nagłośnieniowy</t>
  </si>
  <si>
    <t>Wózek BEMAR jezdny</t>
  </si>
  <si>
    <t xml:space="preserve">Laptop ASUS </t>
  </si>
  <si>
    <t xml:space="preserve">Laptop Lenovo </t>
  </si>
  <si>
    <t>Tablica wyników</t>
  </si>
  <si>
    <t>Kolumna nagłośnieniowa JBLON</t>
  </si>
  <si>
    <t>Subwoofer aktywny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</si>
  <si>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</si>
  <si>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</si>
  <si>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</si>
  <si>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</si>
  <si>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</si>
  <si>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</si>
  <si>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</si>
  <si>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</si>
  <si>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</si>
  <si>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</si>
  <si>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</si>
  <si>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</si>
  <si>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</si>
  <si>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</si>
  <si>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</si>
  <si>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</si>
  <si>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</si>
  <si>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</si>
  <si>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</si>
  <si>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</si>
  <si>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</si>
  <si>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>Kamery monitoringu</t>
  </si>
  <si>
    <t>Kocioł grzejny KWM  - 21</t>
  </si>
  <si>
    <t>Kotłobud Pleszew</t>
  </si>
  <si>
    <t>TAK w kotłowni</t>
  </si>
  <si>
    <t>Kurzelów, ul. Jana Brożka 7,        29-100 Włoszczowa</t>
  </si>
  <si>
    <t>tak na dachu od strony południowej o wartości 6 778,11 zł</t>
  </si>
  <si>
    <t xml:space="preserve">Budynek przedszkola </t>
  </si>
  <si>
    <t>zajecia dydaktyczne</t>
  </si>
  <si>
    <t xml:space="preserve">Budynek gospodarczy </t>
  </si>
  <si>
    <t>zjeżdzalnia</t>
  </si>
  <si>
    <t>Huśtawki ważki</t>
  </si>
  <si>
    <t>Huśtawka ważka</t>
  </si>
  <si>
    <t>Zestaw zabawowy na plac zabaw</t>
  </si>
  <si>
    <t>akcesoria na plac zabaw</t>
  </si>
  <si>
    <t>Góra wspinaczkowa</t>
  </si>
  <si>
    <t>Huśtawka przenośna</t>
  </si>
  <si>
    <t xml:space="preserve">Huśtawka wieloosobowa </t>
  </si>
  <si>
    <t>Ochrona słoneczna UV</t>
  </si>
  <si>
    <t>Huśtawka wahadłowa</t>
  </si>
  <si>
    <t>Lokomotywa ze zjeżdzalnią standard+</t>
  </si>
  <si>
    <t xml:space="preserve">Bujak kaczuszka </t>
  </si>
  <si>
    <t>Zestaw zabawowy NIGEL</t>
  </si>
  <si>
    <t>Budynek cz. Przedszkola Samorządowego Nr 3</t>
  </si>
  <si>
    <t xml:space="preserve">magazyn </t>
  </si>
  <si>
    <t>Sieć kanalizacji technicznej</t>
  </si>
  <si>
    <t>Instalacja sanitarna i technologiczna</t>
  </si>
  <si>
    <t>Plac zabaw dla dzieci</t>
  </si>
  <si>
    <t>Ogrodzenie terenu przedszkola</t>
  </si>
  <si>
    <t>Altana śmietnikowa</t>
  </si>
  <si>
    <t>Ciąg komunikacyjny pieszo-jezdny</t>
  </si>
  <si>
    <t>Oświetlenie ter. Przedszkola</t>
  </si>
  <si>
    <t xml:space="preserve">Karuzela </t>
  </si>
  <si>
    <t xml:space="preserve">Solary na dachu od strony południowej </t>
  </si>
  <si>
    <t>gasnice, monitoring</t>
  </si>
  <si>
    <t>ul. 1 Maja 30  29-100 Włoszczowa</t>
  </si>
  <si>
    <t>dozót</t>
  </si>
  <si>
    <t>ul. 1 Maja 30, 29-100 Włoszczowa</t>
  </si>
  <si>
    <t>polepa z gliny</t>
  </si>
  <si>
    <t>konstrukcja drewniana pokryta papą i blachą</t>
  </si>
  <si>
    <t>konstrukcja drewniana pokryta blachą</t>
  </si>
  <si>
    <t xml:space="preserve">ok. 2 m. hydrant </t>
  </si>
  <si>
    <t>133,08 m2</t>
  </si>
  <si>
    <t>36m2</t>
  </si>
  <si>
    <t>Zmywarka</t>
  </si>
  <si>
    <t>Urządzenie HP</t>
  </si>
  <si>
    <t>Monitor LED PHILIPS</t>
  </si>
  <si>
    <t>Magnetofon PHILIPS</t>
  </si>
  <si>
    <t>JBB System Kolumna głosnikowa</t>
  </si>
  <si>
    <t>UPS Activ Jet</t>
  </si>
  <si>
    <t>Kolumna aktywna z głośnikami</t>
  </si>
  <si>
    <t>HP LASER JM 127</t>
  </si>
  <si>
    <t>NOTEBOOK LENOVO</t>
  </si>
  <si>
    <t>Radiomagnetofon SONY</t>
  </si>
  <si>
    <t>Vostro 3580</t>
  </si>
  <si>
    <t>Piec konwekcyjno parowy</t>
  </si>
  <si>
    <t>400v, 3N-50/60Hz, 18KW</t>
  </si>
  <si>
    <t>HUNOA/S</t>
  </si>
  <si>
    <t>Włoszczowa, Różana 18</t>
  </si>
  <si>
    <t>w tym namioty</t>
  </si>
  <si>
    <t>Solary zamontowane na na budynku WOPR w pobliżu zbiornika wodnego Klekot</t>
  </si>
  <si>
    <t>Tak, przechowywany:  Referat zielenii Urzędu Gminy, wartość: 1 476,00 zł</t>
  </si>
  <si>
    <t>Solary Dach Basenu NEMO</t>
  </si>
  <si>
    <t>Pawilon Sportowy I wraz z solarami</t>
  </si>
  <si>
    <t>Traktor CT 151</t>
  </si>
  <si>
    <t>Traktor TC 142 + Lemiesz</t>
  </si>
  <si>
    <t>TRAKTOR</t>
  </si>
  <si>
    <t>TC 142</t>
  </si>
  <si>
    <t>041116d008755</t>
  </si>
  <si>
    <t>CT 151</t>
  </si>
  <si>
    <t>PS-SV470-0119</t>
  </si>
  <si>
    <t>28.03.2020</t>
  </si>
  <si>
    <t>27.03.2021</t>
  </si>
  <si>
    <t>26.11.2020</t>
  </si>
  <si>
    <t>25.11.2021</t>
  </si>
  <si>
    <t>20.06.2020</t>
  </si>
  <si>
    <t>01.09.2020</t>
  </si>
  <si>
    <t>09.01.2021</t>
  </si>
  <si>
    <t>18.01.2021</t>
  </si>
  <si>
    <t>14.10.2020</t>
  </si>
  <si>
    <t>04.11.1020</t>
  </si>
  <si>
    <t>28.10.2020</t>
  </si>
  <si>
    <t>17.04.2020</t>
  </si>
  <si>
    <t>17.02.2021</t>
  </si>
  <si>
    <t>30.01.2021</t>
  </si>
  <si>
    <t>17.06.2020</t>
  </si>
  <si>
    <t>19.04.2020</t>
  </si>
  <si>
    <t>19.06.2021</t>
  </si>
  <si>
    <t>31.08.2021</t>
  </si>
  <si>
    <t>08.01.2021</t>
  </si>
  <si>
    <t>17.01.2022</t>
  </si>
  <si>
    <t>13.10.2021</t>
  </si>
  <si>
    <t>16.04.2021</t>
  </si>
  <si>
    <t>03.11.2021</t>
  </si>
  <si>
    <t>27.10.2021</t>
  </si>
  <si>
    <t>16.02.2022</t>
  </si>
  <si>
    <t>29.01.2022</t>
  </si>
  <si>
    <t>16.06.2021</t>
  </si>
  <si>
    <t>18.04.2021</t>
  </si>
  <si>
    <t>WO</t>
  </si>
  <si>
    <t>WKB</t>
  </si>
  <si>
    <t>Budynek OSP</t>
  </si>
  <si>
    <t>strażnica</t>
  </si>
  <si>
    <t>Danków Mały nr 37</t>
  </si>
  <si>
    <t>silikat + suporex</t>
  </si>
  <si>
    <t>płyta żelbetowa</t>
  </si>
  <si>
    <t>drewno / blacha</t>
  </si>
  <si>
    <t xml:space="preserve">nie występuje </t>
  </si>
  <si>
    <t>Wola Wiśniowa nr 98</t>
  </si>
  <si>
    <t>Danków Duży nr 26</t>
  </si>
  <si>
    <t>Rogienice nr 17A</t>
  </si>
  <si>
    <t>Międzylesie nr 12</t>
  </si>
  <si>
    <t>samochód specjalny</t>
  </si>
  <si>
    <t>12500 km</t>
  </si>
  <si>
    <t>mieszkalny, socjalny</t>
  </si>
  <si>
    <t>Rok</t>
  </si>
  <si>
    <t>Ryzyko</t>
  </si>
  <si>
    <t>Opis</t>
  </si>
  <si>
    <t>Wypłata</t>
  </si>
  <si>
    <t>Rezerwa</t>
  </si>
  <si>
    <t>NNW OSP</t>
  </si>
  <si>
    <t>Kradzież zwykła</t>
  </si>
  <si>
    <t>OC Dróg</t>
  </si>
  <si>
    <t>OC dróg</t>
  </si>
  <si>
    <t>Ogień i inne zdarzenia losowe</t>
  </si>
  <si>
    <t>OC delikt</t>
  </si>
  <si>
    <t xml:space="preserve">Elektronika </t>
  </si>
  <si>
    <t>Uszkodzenie namiotu podczas festynu w wyniku silnego, porywistego wiatru.</t>
  </si>
  <si>
    <t>Kradzież krawężników przez nieznanych sprawców</t>
  </si>
  <si>
    <t>Uszkodzenie internetowych aparatów telefonicznych wskutek przepięcia elektrycznego</t>
  </si>
  <si>
    <t>Uszkodzenie ( liczne otwory w ścianie po rzutach kostką brukowa) mienia - metalowych drzwi oraz wyrwanie kostki chodnikowej wskutek dewastacji przez osoby trzecie.</t>
  </si>
  <si>
    <t>Uszkodzenie pojazdu wskutek najechania na studzienkę kanalizacyjną.</t>
  </si>
  <si>
    <t>Zalanie dwóch pomieszczeń piwnicznych ( magazynowych) w budynku Blblioteki w wyniku cofnięcia się wody z kanalizacji sanitarnej.</t>
  </si>
  <si>
    <t>Uszkodzenie poszycia dachowego budynku szkoły, zalanie pomieszczeń przez uszczelki okienne , uszkodzenie ogrodzenia oraz połamanie drzew wskutek silnej wichury</t>
  </si>
  <si>
    <t>Uszkodzenie dachu wskutek przejścia silnej nawałnicy wraz z ulewnymi deszczami</t>
  </si>
  <si>
    <t>Zalanie mieszkania wraz z mieniem ruchomym wskutek awarii - wycieku wody z instalowanego w dniu 17.10.2018r. Wodomierza</t>
  </si>
  <si>
    <t>Uszkodzenie pojazdu wskutek uderzenia kamieniem, który wypadł spod kosiarki podczas wykaszania traw.</t>
  </si>
  <si>
    <t>Uszkodzenie pojazdu na drodze wskutek najechania na garb znajdujący się w środku drogi</t>
  </si>
  <si>
    <t>Uszkodzenie kabla światłowodowego w rurze osłonowej operatora CONECT podczas usuwania awarii wodociągowej</t>
  </si>
  <si>
    <t>Uszkodzenie telefonu komórkowego wskutek upadku sprzetu na twarde podłoże</t>
  </si>
  <si>
    <t>Budynek mieszkalny ( udział 50,8 %) mieszk+wet.</t>
  </si>
  <si>
    <t>Budynek magazynowy, magazyny adaptowane na 4 lokale mieszkalne</t>
  </si>
  <si>
    <t>Budynek – magazyn, Budynek – magazyn adaptowany na 15 lokali mieszkalnych</t>
  </si>
  <si>
    <t>Budynek mieszkalny: lok: 1,11,31,33,36,38,</t>
  </si>
  <si>
    <t>67,60m²</t>
  </si>
  <si>
    <t>28,99m² + 1,80m²- wiatrołap</t>
  </si>
  <si>
    <t>55,07m² lokal użytkowy, mieszkanie sprzedane</t>
  </si>
  <si>
    <t>160,60m²</t>
  </si>
  <si>
    <t>531,70m²</t>
  </si>
  <si>
    <t>26,50m²</t>
  </si>
  <si>
    <t>86,57m²</t>
  </si>
  <si>
    <t>49,05m²</t>
  </si>
  <si>
    <t>77,73m²</t>
  </si>
  <si>
    <t>194,72m² , lokal nr 22 wykupiony</t>
  </si>
  <si>
    <r>
      <t>27,39m</t>
    </r>
    <r>
      <rPr>
        <sz val="9"/>
        <color theme="1"/>
        <rFont val="Calibri"/>
        <family val="2"/>
        <charset val="238"/>
      </rPr>
      <t>²</t>
    </r>
  </si>
  <si>
    <r>
      <t>89,23m</t>
    </r>
    <r>
      <rPr>
        <sz val="9"/>
        <color theme="1"/>
        <rFont val="Calibri"/>
        <family val="2"/>
        <charset val="238"/>
      </rPr>
      <t>² ,</t>
    </r>
    <r>
      <rPr>
        <sz val="9"/>
        <color theme="1"/>
        <rFont val="Times New Roman"/>
        <family val="1"/>
        <charset val="238"/>
      </rPr>
      <t xml:space="preserve"> lokale 9,10 wykup</t>
    </r>
  </si>
  <si>
    <r>
      <t>57,30m</t>
    </r>
    <r>
      <rPr>
        <sz val="9"/>
        <color theme="1"/>
        <rFont val="Calibri"/>
        <family val="2"/>
        <charset val="238"/>
      </rPr>
      <t>²</t>
    </r>
  </si>
  <si>
    <r>
      <t>214,70m</t>
    </r>
    <r>
      <rPr>
        <sz val="9"/>
        <color theme="1"/>
        <rFont val="Calibri"/>
        <family val="2"/>
        <charset val="238"/>
      </rPr>
      <t>²</t>
    </r>
  </si>
  <si>
    <r>
      <t>112,20m</t>
    </r>
    <r>
      <rPr>
        <sz val="9"/>
        <color theme="1"/>
        <rFont val="Calibri"/>
        <family val="2"/>
        <charset val="238"/>
      </rPr>
      <t>²</t>
    </r>
  </si>
  <si>
    <r>
      <t>82,60m</t>
    </r>
    <r>
      <rPr>
        <sz val="9"/>
        <color theme="1"/>
        <rFont val="Calibri"/>
        <family val="2"/>
        <charset val="238"/>
      </rPr>
      <t>²</t>
    </r>
  </si>
  <si>
    <r>
      <t>36,88m</t>
    </r>
    <r>
      <rPr>
        <sz val="9"/>
        <color theme="1"/>
        <rFont val="Calibri"/>
        <family val="2"/>
        <charset val="238"/>
      </rPr>
      <t>²</t>
    </r>
  </si>
  <si>
    <r>
      <t>63,00m</t>
    </r>
    <r>
      <rPr>
        <sz val="9"/>
        <color theme="1"/>
        <rFont val="Calibri"/>
        <family val="2"/>
        <charset val="238"/>
      </rPr>
      <t>²</t>
    </r>
  </si>
  <si>
    <r>
      <t>54,36m</t>
    </r>
    <r>
      <rPr>
        <sz val="9"/>
        <color theme="1"/>
        <rFont val="Calibri"/>
        <family val="2"/>
        <charset val="238"/>
      </rPr>
      <t>² mieszk.</t>
    </r>
    <r>
      <rPr>
        <sz val="9"/>
        <color theme="1"/>
        <rFont val="Times New Roman"/>
        <family val="1"/>
        <charset val="238"/>
      </rPr>
      <t xml:space="preserve"> 292,78m</t>
    </r>
    <r>
      <rPr>
        <sz val="9"/>
        <color theme="1"/>
        <rFont val="Calibri"/>
        <family val="2"/>
        <charset val="238"/>
      </rPr>
      <t>²</t>
    </r>
    <r>
      <rPr>
        <sz val="9"/>
        <color theme="1"/>
        <rFont val="Times New Roman"/>
        <family val="1"/>
        <charset val="238"/>
      </rPr>
      <t xml:space="preserve"> lok. uż.</t>
    </r>
  </si>
  <si>
    <r>
      <t>34,53m</t>
    </r>
    <r>
      <rPr>
        <sz val="9"/>
        <color theme="1"/>
        <rFont val="Calibri"/>
        <family val="2"/>
        <charset val="238"/>
      </rPr>
      <t>²</t>
    </r>
  </si>
  <si>
    <r>
      <t>85,53m</t>
    </r>
    <r>
      <rPr>
        <sz val="9"/>
        <color theme="1"/>
        <rFont val="Calibri"/>
        <family val="2"/>
        <charset val="238"/>
      </rPr>
      <t>²</t>
    </r>
  </si>
  <si>
    <r>
      <t>46,55m</t>
    </r>
    <r>
      <rPr>
        <sz val="9"/>
        <color theme="1"/>
        <rFont val="Calibri"/>
        <family val="2"/>
        <charset val="238"/>
      </rPr>
      <t>²</t>
    </r>
  </si>
  <si>
    <r>
      <t>253,04m</t>
    </r>
    <r>
      <rPr>
        <sz val="9"/>
        <color theme="1"/>
        <rFont val="Calibri"/>
        <family val="2"/>
        <charset val="238"/>
      </rPr>
      <t>²</t>
    </r>
  </si>
  <si>
    <r>
      <t xml:space="preserve">IV - IX.2018r. - termomodernizacja budynku (docieplenie) 306.787,01 zł brutto. Oświetlenie w technologii LED - 2018 na łączną wartość </t>
    </r>
    <r>
      <rPr>
        <sz val="9"/>
        <color indexed="10"/>
        <rFont val="Arial"/>
        <family val="2"/>
        <charset val="238"/>
      </rPr>
      <t>16787,04</t>
    </r>
    <r>
      <rPr>
        <sz val="9"/>
        <rFont val="Arial"/>
        <family val="2"/>
        <charset val="238"/>
      </rPr>
      <t xml:space="preserve"> zł brutto</t>
    </r>
  </si>
  <si>
    <t>pełny</t>
  </si>
  <si>
    <t>rozszerzony</t>
  </si>
  <si>
    <t>Środowiskowy Dom Samopomocy</t>
  </si>
  <si>
    <t>ośrodek dla osób niepełnosprawnych z terenu gminy Włoszczowa</t>
  </si>
  <si>
    <t>T</t>
  </si>
  <si>
    <t>N</t>
  </si>
  <si>
    <t>Świetlica Środowiskowa</t>
  </si>
  <si>
    <t>budynek przeznaczony dla dzieci w wieku szkolnym</t>
  </si>
  <si>
    <t>Klub Seniora</t>
  </si>
  <si>
    <t>budynek przeznaczony dla osób starszych z terenu gminy Włoszczowa</t>
  </si>
  <si>
    <t>Ośrodek Pomocy Społecznej</t>
  </si>
  <si>
    <t>pomieszczenia biurowe</t>
  </si>
  <si>
    <t>garaże</t>
  </si>
  <si>
    <t>garażowo-gospodarczy</t>
  </si>
  <si>
    <t>Gaśnice -5szt, hydranty -2 szt, instalacja alarmowa (do agencji ochrony), rolety antywłamaniowe (okna i drzwi), monitoring</t>
  </si>
  <si>
    <t>os. Broniewskiego 7a, 29-100 Włoszczowa</t>
  </si>
  <si>
    <t>ściany zewnętrzne betonowe z ociepleniem styropianem i bloczkami gazobetonowymi, ścianki wewnętrzne murowane z cegły dziurawki</t>
  </si>
  <si>
    <t>fundamentowe betonowe</t>
  </si>
  <si>
    <t>na ryglach oparte płyty dachowa betonowe, korytkowe z pokryciem papą termozgrzewalną</t>
  </si>
  <si>
    <t>Gaśnice, rolety antywłamaniowe (okna i drzwi), instalacja alarmowa (do agencji ochrony)</t>
  </si>
  <si>
    <t>ściany z pustaków siporeksu</t>
  </si>
  <si>
    <t>żelbetonowe</t>
  </si>
  <si>
    <t>stropodach z płyt korytkowych pokryty papą</t>
  </si>
  <si>
    <t>Gaśnice, rolety antywłamaniowe (okna i drzwi),  instalacja alarmowa (do agencji ochrony)</t>
  </si>
  <si>
    <t>os. Broniewskiego 7a,29-100 Włoszczowa</t>
  </si>
  <si>
    <t>bloczki gazo-betonowe i cegła</t>
  </si>
  <si>
    <t>strop lekki, podwieszony okładany obustronnie płytami gipso-kartonowymi na stelażu z kształtników aluminiowych</t>
  </si>
  <si>
    <t>stropodach z płyt korytkowych, dwuspadowy</t>
  </si>
  <si>
    <t>Gaśnice, hydranty, instalacja alarmowa</t>
  </si>
  <si>
    <t>stropodach pokryty papą</t>
  </si>
  <si>
    <t>ściany z pustaków</t>
  </si>
  <si>
    <t>żelbetowe z prętów żelaznych</t>
  </si>
  <si>
    <t>NIE DOTYCZY</t>
  </si>
  <si>
    <t>711,13 m2</t>
  </si>
  <si>
    <t>parter</t>
  </si>
  <si>
    <t>60,60 m2</t>
  </si>
  <si>
    <t>125,06 m2</t>
  </si>
  <si>
    <t>277,91 m2</t>
  </si>
  <si>
    <t>78mb</t>
  </si>
  <si>
    <t>zestaw komputerowy NTT z monitorem HP 23"</t>
  </si>
  <si>
    <t>komputer DELL VOSTRO V3902I5-4460 4GB 500GB WIN PRO</t>
  </si>
  <si>
    <t>zestaw komputer DELL VOSTRO V3800 I3-4160 8GB z monitorem LCD BENQ GL2250 21,5"</t>
  </si>
  <si>
    <t>zestaw komputer DELL VOSTRO V3800 I3-4160 8GB</t>
  </si>
  <si>
    <t xml:space="preserve">zestaw komputer DELL VOSTRO V3800ST I3-4170 8GB z monitorem LCD BENQ </t>
  </si>
  <si>
    <t>monitor LCD 22MB 22" IPS LED DVD FULL</t>
  </si>
  <si>
    <t>Komputer NTT Business WA800W</t>
  </si>
  <si>
    <t>zestaw komputer DELL VOSTRO V3800I5-4460 8GB z monitorem LED PHILIPS 223V 21,5"</t>
  </si>
  <si>
    <t>Telewizor SAMSUNG UE 49K5500 z uchwytem lcd strong prima 30-70"</t>
  </si>
  <si>
    <t>Suszarka do rąk STARFLOV</t>
  </si>
  <si>
    <t>Komputer DDELL VOSTRO 3268 I3-7100/4GB/256/10PRO</t>
  </si>
  <si>
    <t>Tablica interaktywna MYBOARD+MODUŁ</t>
  </si>
  <si>
    <t>Piekarnik BEKO BIM 24300 BS</t>
  </si>
  <si>
    <t>Płyta gazowa BEKO HISG 64235 S</t>
  </si>
  <si>
    <t>Okap AKPO WK 7P 3060 0</t>
  </si>
  <si>
    <t>Telewizor LG 55LH6047 z uchwytem i zestawem antenowym</t>
  </si>
  <si>
    <t>Komputer DDELL VOSTRO 3268 I3-7100/ z monitorem ACER 22'</t>
  </si>
  <si>
    <t>Serwer DELL PE R330 z oprzyrządowaniem</t>
  </si>
  <si>
    <t>Urządzenie klimatyzacyjne</t>
  </si>
  <si>
    <t>Suszarka do rąk STARFLOW PLUS</t>
  </si>
  <si>
    <t>Telewizor THOMSON 40FD 5406</t>
  </si>
  <si>
    <t>Bieżnia rehabilitacyjna inSPORTline Neblin</t>
  </si>
  <si>
    <t>Miernik do pomiaru wilgotności</t>
  </si>
  <si>
    <t>zestaw komputer. DELL VOSTRO 3470 SFF z monitorem BENQ GW2280E</t>
  </si>
  <si>
    <t xml:space="preserve">komputer DELL Vostro 3470 </t>
  </si>
  <si>
    <t>ZMYWARKA WHIRLPOOL</t>
  </si>
  <si>
    <t xml:space="preserve">KOMPUTER DELL 7010  </t>
  </si>
  <si>
    <t>telefax PANASONIC KX-FC268PD-T</t>
  </si>
  <si>
    <t>skaner EPSON V37</t>
  </si>
  <si>
    <t>drukarka HP OFFICE JET PRO 8100 WIFI</t>
  </si>
  <si>
    <t>drukarka HP COLOR LASER JET PRO M476DN CF386</t>
  </si>
  <si>
    <t>niszczarka FELLOWES 53C</t>
  </si>
  <si>
    <t>niszczarka FELLOWES MICROSHRED 460MS</t>
  </si>
  <si>
    <t>odkurzacz ELEKTROLUX ZE337EL</t>
  </si>
  <si>
    <t>Urządzenie wielofunkcyjne Samsung SL-M2875ND</t>
  </si>
  <si>
    <t>UPS ABC POWER</t>
  </si>
  <si>
    <t>Niszczarka REXEL</t>
  </si>
  <si>
    <t>Ekspres NIVONA ROMANTICA 646</t>
  </si>
  <si>
    <t>Kuchnia mikrofalowa AMICA AMSF 20E1W</t>
  </si>
  <si>
    <t>Radiomagnetofon PHILIPS AZ 787</t>
  </si>
  <si>
    <t>Lodówka BEKO TS 190320</t>
  </si>
  <si>
    <t>UPS APC SMART 2200VA LCD 230V</t>
  </si>
  <si>
    <t>Urządzenie wielofunkcyjne Samsung XPRESS SL-M2070W</t>
  </si>
  <si>
    <t>Pralka GORENJE W 7503 PL</t>
  </si>
  <si>
    <t>Laminator</t>
  </si>
  <si>
    <t>Niszczarka FELLOWES 450M</t>
  </si>
  <si>
    <t>Urządzenie TOSCHIBA E-STUDIO305</t>
  </si>
  <si>
    <t>Urządzenie TOSCHIBA E-STUDIO255</t>
  </si>
  <si>
    <t>Urządzenie KYOCERA ESOSYS P2135DN</t>
  </si>
  <si>
    <t>fotel masujący EC-362 D</t>
  </si>
  <si>
    <t>monitor LED 22" Acer Nitro VG220QBMIIX</t>
  </si>
  <si>
    <t>monitor dell led 22" SE2216H</t>
  </si>
  <si>
    <t>urządzenie wielofunkcyjne OKI MB472DNW</t>
  </si>
  <si>
    <t>monitor 24" Acer V246HYLbi</t>
  </si>
  <si>
    <t>monitor LED 22" -23,90" Acer</t>
  </si>
  <si>
    <t>laptop LENOVO G50-70 WIN 8.1 PRO</t>
  </si>
  <si>
    <t>switch D-LINK DGS-1016D GIGAEXPRESS 10/100/1000</t>
  </si>
  <si>
    <t>mikrofon SHURE SM58SE</t>
  </si>
  <si>
    <t>aparat do masażu MG 81</t>
  </si>
  <si>
    <t>wzmacniacz z kolumną</t>
  </si>
  <si>
    <t>Terminal mobilny ACER TMB 113E</t>
  </si>
  <si>
    <t>laptop TOSHIBA SATELITE PRO R50-B-11C</t>
  </si>
  <si>
    <t>konsola XBOX 360</t>
  </si>
  <si>
    <t>Zasilacz awaryjny UPS GT Power Box LCD 650VA</t>
  </si>
  <si>
    <t>Odkurzacz karcher</t>
  </si>
  <si>
    <t>Wzmacniacz instrumentalny FENDER ACOUSTASONIC 90</t>
  </si>
  <si>
    <t>Myjka wysokociśnieniowa PW 175C</t>
  </si>
  <si>
    <t>zasilacz awaryjny Line Interactive 2000VA</t>
  </si>
  <si>
    <t>ups APC BACK 650VA</t>
  </si>
  <si>
    <t>laptop Dell Inspiron 3593</t>
  </si>
  <si>
    <t>NISZCZARKA FELLOWES 60Cs</t>
  </si>
  <si>
    <t>zestaw do backupu danych (dysk HDD Seagate IronWolf 3TB 64MB, dysk HDD Seagate IronWolf 4TB 64MB, QNAP TS-453Be</t>
  </si>
  <si>
    <t>Kocioł gazowy</t>
  </si>
  <si>
    <t>7543416501371102</t>
  </si>
  <si>
    <t>26KW</t>
  </si>
  <si>
    <t>2014</t>
  </si>
  <si>
    <t>VIESSMANN</t>
  </si>
  <si>
    <t>Zasobnik CWU</t>
  </si>
  <si>
    <t>17o091140</t>
  </si>
  <si>
    <t>"Galmet Sp. Z o.o." Sp.K.</t>
  </si>
  <si>
    <t>w tym mienie będące w posiadaniu (użytkowane) na podstawie umów najmu, dzierżawy, użytkowania, leasingu lub umów pokrewnych</t>
  </si>
  <si>
    <t>Karuzela metalowa trzmiel</t>
  </si>
  <si>
    <t>FS Łachów, teren gminy Wloszczowa</t>
  </si>
  <si>
    <t>8411Z, 7511Z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</si>
</sst>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_-;\-* #,##0.00_-;_-* &quot;-&quot;??_-;_-@_-"/>
    <numFmt numFmtId="165" formatCode="#,##0.00\ &quot;zł&quot;"/>
    <numFmt numFmtId="166" formatCode="#,##0.00\ [$zł-415];[Red]\-#,##0.00\ [$zł-415]"/>
    <numFmt numFmtId="167" formatCode="\ #,##0.00&quot; zł &quot;;\-#,##0.00&quot; zł &quot;;&quot; -&quot;#&quot; zł &quot;;@\ "/>
    <numFmt numFmtId="168" formatCode="_-* #,##0.00&quot; zł&quot;_-;\-* #,##0.00&quot; zł&quot;_-;_-* \-??&quot; zł&quot;_-;_-@_-"/>
    <numFmt numFmtId="169" formatCode="000\-000\-00\-00"/>
    <numFmt numFmtId="170" formatCode="#,##0.00;[Red]&quot;-&quot;#,##0.00"/>
    <numFmt numFmtId="171" formatCode="_-* #,##0.00&quot;,z?&quot;_-;\-* #,##0.00&quot;,z?&quot;_-;_-* \-??&quot; z?&quot;_-;_-@_-"/>
    <numFmt numFmtId="172" formatCode="#,##0.00\ _z_ł"/>
    <numFmt numFmtId="173" formatCode="#,##0.00\ [$z?-415];[Red]\-#,##0.00\ [$z?-415]"/>
    <numFmt numFmtId="174" formatCode="d/mm/yyyy"/>
    <numFmt numFmtId="175" formatCode="#,##0.00&quot; zł &quot;;\-#,##0.00&quot; zł &quot;;&quot; -&quot;#&quot; zł &quot;;@\ "/>
    <numFmt numFmtId="176" formatCode="\ * #,##0.00&quot; zł &quot;;\-* #,##0.00&quot; zł &quot;;\ * \-#&quot; zł &quot;;\ @\ "/>
    <numFmt numFmtId="177" formatCode="\ #,##0.00&quot; zł &quot;;\-#,##0.00&quot; zł &quot;;\-#&quot; zł &quot;;@\ "/>
    <numFmt numFmtId="178" formatCode="0.0"/>
  </numFmts>
  <fonts count="76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b/>
      <sz val="10"/>
      <color indexed="60"/>
      <name val="Arial"/>
      <family val="2"/>
      <charset val="238"/>
    </font>
    <font>
      <sz val="8"/>
      <color indexed="12"/>
      <name val="MS Sans Serif"/>
      <family val="2"/>
      <charset val="238"/>
    </font>
    <font>
      <b/>
      <sz val="13"/>
      <name val="Arial"/>
      <family val="2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u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 CE"/>
      <family val="2"/>
      <charset val="238"/>
    </font>
    <font>
      <u/>
      <sz val="10"/>
      <color indexed="20"/>
      <name val="Arial"/>
      <family val="2"/>
      <charset val="238"/>
    </font>
    <font>
      <b/>
      <i/>
      <u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Verdana"/>
      <family val="2"/>
      <charset val="238"/>
    </font>
    <font>
      <sz val="10"/>
      <name val="Verdana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u/>
      <sz val="9"/>
      <name val="Arial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24"/>
      <color indexed="8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63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</font>
    <font>
      <i/>
      <sz val="9"/>
      <name val="Arial"/>
      <family val="2"/>
      <charset val="238"/>
    </font>
    <font>
      <b/>
      <sz val="9"/>
      <color rgb="FF00B050"/>
      <name val="Arial"/>
      <family val="2"/>
      <charset val="238"/>
    </font>
    <font>
      <sz val="7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22"/>
        <bgColor indexed="44"/>
      </patternFill>
    </fill>
    <fill>
      <patternFill patternType="solid">
        <fgColor indexed="45"/>
        <bgColor indexed="2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8"/>
      </top>
      <bottom/>
      <diagonal/>
    </border>
  </borders>
  <cellStyleXfs count="52">
    <xf numFmtId="0" fontId="0" fillId="0" borderId="0"/>
    <xf numFmtId="0" fontId="28" fillId="2" borderId="1" applyNumberFormat="0" applyAlignment="0" applyProtection="0"/>
    <xf numFmtId="0" fontId="29" fillId="3" borderId="2" applyNumberFormat="0" applyAlignment="0" applyProtection="0"/>
    <xf numFmtId="170" fontId="14" fillId="0" borderId="3" applyFill="0" applyBorder="0">
      <alignment vertical="top"/>
      <protection locked="0"/>
    </xf>
    <xf numFmtId="0" fontId="14" fillId="0" borderId="3" applyFill="0" applyBorder="0">
      <alignment vertical="center"/>
      <protection locked="0"/>
    </xf>
    <xf numFmtId="0" fontId="4" fillId="0" borderId="0" applyNumberFormat="0" applyFill="0" applyAlignment="0" applyProtection="0"/>
    <xf numFmtId="0" fontId="43" fillId="0" borderId="0" applyNumberFormat="0" applyFill="0" applyBorder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Alignment="0" applyProtection="0"/>
    <xf numFmtId="0" fontId="11" fillId="0" borderId="0"/>
    <xf numFmtId="0" fontId="11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39" fillId="0" borderId="0" applyNumberFormat="0" applyFill="0" applyAlignment="0" applyProtection="0"/>
    <xf numFmtId="0" fontId="34" fillId="0" borderId="0" applyNumberFormat="0" applyFill="0" applyAlignment="0" applyProtection="0"/>
    <xf numFmtId="0" fontId="35" fillId="0" borderId="0" applyNumberFormat="0" applyFill="0" applyAlignment="0" applyProtection="0"/>
    <xf numFmtId="0" fontId="36" fillId="0" borderId="0" applyNumberFormat="0" applyFill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171" fontId="2" fillId="0" borderId="0" applyFill="0" applyAlignment="0" applyProtection="0"/>
    <xf numFmtId="44" fontId="2" fillId="0" borderId="0" applyFont="0" applyFill="0" applyBorder="0" applyAlignment="0" applyProtection="0"/>
    <xf numFmtId="168" fontId="2" fillId="0" borderId="0" applyFill="0" applyAlignment="0" applyProtection="0"/>
    <xf numFmtId="0" fontId="37" fillId="4" borderId="0" applyNumberFormat="0" applyAlignment="0" applyProtection="0"/>
    <xf numFmtId="176" fontId="56" fillId="0" borderId="0" applyFill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0" borderId="0" applyNumberFormat="0" applyFill="0" applyBorder="0" applyAlignment="0" applyProtection="0"/>
    <xf numFmtId="0" fontId="59" fillId="18" borderId="0" applyNumberFormat="0" applyBorder="0" applyAlignment="0" applyProtection="0"/>
    <xf numFmtId="0" fontId="60" fillId="19" borderId="0" applyNumberFormat="0" applyBorder="0" applyAlignment="0" applyProtection="0"/>
    <xf numFmtId="0" fontId="61" fillId="0" borderId="0" applyNumberFormat="0" applyFill="0" applyBorder="0" applyAlignment="0" applyProtection="0"/>
    <xf numFmtId="0" fontId="62" fillId="20" borderId="0" applyNumberFormat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21" borderId="0" applyNumberFormat="0" applyBorder="0" applyAlignment="0" applyProtection="0"/>
    <xf numFmtId="0" fontId="1" fillId="0" borderId="0"/>
    <xf numFmtId="0" fontId="67" fillId="21" borderId="1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76" fontId="56" fillId="0" borderId="0" applyFill="0" applyBorder="0" applyAlignment="0" applyProtection="0"/>
    <xf numFmtId="0" fontId="59" fillId="0" borderId="0" applyNumberFormat="0" applyFill="0" applyBorder="0" applyAlignment="0" applyProtection="0"/>
    <xf numFmtId="164" fontId="56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171" fontId="1" fillId="0" borderId="0" applyFill="0" applyAlignment="0" applyProtection="0"/>
  </cellStyleXfs>
  <cellXfs count="775">
    <xf numFmtId="0" fontId="0" fillId="0" borderId="0" xfId="0"/>
    <xf numFmtId="0" fontId="3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16" fillId="0" borderId="0" xfId="0" applyFont="1"/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3" fillId="5" borderId="0" xfId="0" applyFont="1" applyFill="1"/>
    <xf numFmtId="0" fontId="2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6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65" fontId="2" fillId="0" borderId="0" xfId="22" applyNumberFormat="1" applyFont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9" fillId="0" borderId="0" xfId="0" applyFont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3" fillId="0" borderId="8" xfId="12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4" fontId="3" fillId="0" borderId="8" xfId="12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65" fontId="2" fillId="0" borderId="0" xfId="22" applyNumberFormat="1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vertical="center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0" fontId="25" fillId="0" borderId="0" xfId="0" applyFont="1" applyFill="1"/>
    <xf numFmtId="0" fontId="3" fillId="0" borderId="10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8" xfId="0" applyBorder="1"/>
    <xf numFmtId="0" fontId="12" fillId="0" borderId="0" xfId="0" applyFont="1" applyBorder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5" borderId="0" xfId="0" applyFont="1" applyFill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2" fillId="0" borderId="0" xfId="0" applyNumberFormat="1" applyFont="1" applyAlignment="1">
      <alignment horizontal="center" vertical="center"/>
    </xf>
    <xf numFmtId="44" fontId="2" fillId="0" borderId="0" xfId="0" applyNumberFormat="1" applyFont="1" applyFill="1" applyBorder="1" applyAlignment="1">
      <alignment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44" fontId="2" fillId="0" borderId="0" xfId="23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14" xfId="0" applyFont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/>
    </xf>
    <xf numFmtId="44" fontId="2" fillId="0" borderId="0" xfId="0" applyNumberFormat="1" applyFont="1" applyAlignment="1">
      <alignment vertical="center"/>
    </xf>
    <xf numFmtId="0" fontId="2" fillId="8" borderId="0" xfId="0" applyFont="1" applyFill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2" fillId="8" borderId="0" xfId="0" applyFont="1" applyFill="1"/>
    <xf numFmtId="0" fontId="3" fillId="8" borderId="0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 wrapText="1"/>
    </xf>
    <xf numFmtId="165" fontId="3" fillId="8" borderId="0" xfId="22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0" fontId="2" fillId="10" borderId="8" xfId="0" applyFont="1" applyFill="1" applyBorder="1" applyAlignment="1">
      <alignment horizontal="center" vertical="center" wrapText="1"/>
    </xf>
    <xf numFmtId="167" fontId="2" fillId="0" borderId="11" xfId="12" applyNumberFormat="1" applyFont="1" applyFill="1" applyBorder="1"/>
    <xf numFmtId="0" fontId="3" fillId="8" borderId="8" xfId="0" applyFont="1" applyFill="1" applyBorder="1" applyAlignment="1">
      <alignment horizontal="center" vertical="center" wrapText="1"/>
    </xf>
    <xf numFmtId="165" fontId="3" fillId="10" borderId="8" xfId="22" applyNumberFormat="1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3" fillId="11" borderId="8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right" vertical="center" wrapText="1"/>
    </xf>
    <xf numFmtId="0" fontId="3" fillId="11" borderId="8" xfId="0" applyFont="1" applyFill="1" applyBorder="1" applyAlignment="1">
      <alignment horizontal="center"/>
    </xf>
    <xf numFmtId="0" fontId="3" fillId="7" borderId="8" xfId="0" applyFont="1" applyFill="1" applyBorder="1" applyAlignment="1">
      <alignment vertical="center" wrapText="1"/>
    </xf>
    <xf numFmtId="0" fontId="2" fillId="0" borderId="11" xfId="23" applyNumberFormat="1" applyFont="1" applyFill="1" applyBorder="1" applyAlignment="1">
      <alignment horizontal="center" vertical="center"/>
    </xf>
    <xf numFmtId="0" fontId="2" fillId="8" borderId="0" xfId="0" applyFont="1" applyFill="1" applyBorder="1" applyAlignment="1">
      <alignment vertical="center"/>
    </xf>
    <xf numFmtId="44" fontId="2" fillId="7" borderId="8" xfId="23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44" fontId="3" fillId="0" borderId="8" xfId="12" applyNumberFormat="1" applyFont="1" applyFill="1" applyBorder="1" applyAlignment="1">
      <alignment horizontal="center" wrapText="1"/>
    </xf>
    <xf numFmtId="44" fontId="2" fillId="7" borderId="8" xfId="23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8" borderId="10" xfId="0" applyFont="1" applyFill="1" applyBorder="1" applyAlignment="1">
      <alignment horizontal="center" vertical="center" wrapText="1"/>
    </xf>
    <xf numFmtId="44" fontId="2" fillId="0" borderId="0" xfId="0" applyNumberFormat="1" applyFont="1" applyFill="1" applyAlignment="1">
      <alignment vertical="center"/>
    </xf>
    <xf numFmtId="44" fontId="2" fillId="8" borderId="0" xfId="22" applyNumberFormat="1" applyFont="1" applyFill="1" applyAlignment="1">
      <alignment horizontal="center" vertical="center" wrapText="1"/>
    </xf>
    <xf numFmtId="44" fontId="3" fillId="10" borderId="8" xfId="22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/>
    <xf numFmtId="0" fontId="3" fillId="8" borderId="8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left" vertical="center" wrapText="1"/>
    </xf>
    <xf numFmtId="0" fontId="44" fillId="0" borderId="8" xfId="0" applyFont="1" applyFill="1" applyBorder="1" applyAlignment="1">
      <alignment horizontal="center" vertical="center"/>
    </xf>
    <xf numFmtId="0" fontId="44" fillId="0" borderId="8" xfId="0" applyFont="1" applyFill="1" applyBorder="1" applyAlignment="1">
      <alignment vertical="center" wrapText="1"/>
    </xf>
    <xf numFmtId="0" fontId="45" fillId="5" borderId="8" xfId="0" applyFont="1" applyFill="1" applyBorder="1" applyAlignment="1">
      <alignment vertical="center"/>
    </xf>
    <xf numFmtId="44" fontId="2" fillId="0" borderId="0" xfId="22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0" fontId="2" fillId="7" borderId="0" xfId="0" applyFont="1" applyFill="1" applyAlignment="1">
      <alignment vertical="center"/>
    </xf>
    <xf numFmtId="0" fontId="2" fillId="7" borderId="0" xfId="0" applyFont="1" applyFill="1" applyBorder="1" applyAlignment="1">
      <alignment vertical="center"/>
    </xf>
    <xf numFmtId="0" fontId="2" fillId="12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46" fillId="0" borderId="0" xfId="0" applyFont="1" applyFill="1" applyAlignment="1">
      <alignment vertical="center"/>
    </xf>
    <xf numFmtId="0" fontId="46" fillId="5" borderId="0" xfId="0" applyFont="1" applyFill="1" applyAlignment="1">
      <alignment vertical="center"/>
    </xf>
    <xf numFmtId="4" fontId="3" fillId="8" borderId="0" xfId="15" applyNumberFormat="1" applyFont="1" applyFill="1" applyBorder="1" applyAlignment="1">
      <alignment vertical="center"/>
    </xf>
    <xf numFmtId="4" fontId="2" fillId="8" borderId="0" xfId="15" applyNumberFormat="1" applyFont="1" applyFill="1" applyBorder="1" applyAlignment="1">
      <alignment horizontal="right" vertical="center"/>
    </xf>
    <xf numFmtId="4" fontId="3" fillId="8" borderId="0" xfId="15" applyNumberFormat="1" applyFont="1" applyFill="1" applyBorder="1" applyAlignment="1">
      <alignment horizontal="right" vertical="center"/>
    </xf>
    <xf numFmtId="0" fontId="45" fillId="8" borderId="0" xfId="0" applyFont="1" applyFill="1" applyAlignment="1">
      <alignment vertical="center"/>
    </xf>
    <xf numFmtId="0" fontId="2" fillId="10" borderId="0" xfId="0" applyFont="1" applyFill="1" applyAlignment="1">
      <alignment horizontal="center" vertical="center" wrapText="1"/>
    </xf>
    <xf numFmtId="44" fontId="2" fillId="0" borderId="0" xfId="22" applyNumberFormat="1" applyFont="1" applyAlignment="1">
      <alignment horizontal="center" vertical="center" wrapText="1"/>
    </xf>
    <xf numFmtId="44" fontId="3" fillId="0" borderId="8" xfId="22" applyNumberFormat="1" applyFont="1" applyFill="1" applyBorder="1" applyAlignment="1">
      <alignment horizontal="center" vertical="center" wrapText="1"/>
    </xf>
    <xf numFmtId="44" fontId="3" fillId="0" borderId="8" xfId="22" applyNumberFormat="1" applyFont="1" applyFill="1" applyBorder="1" applyAlignment="1">
      <alignment vertical="center" wrapText="1"/>
    </xf>
    <xf numFmtId="44" fontId="3" fillId="0" borderId="25" xfId="22" applyNumberFormat="1" applyFont="1" applyFill="1" applyBorder="1" applyAlignment="1">
      <alignment vertical="center" wrapText="1"/>
    </xf>
    <xf numFmtId="44" fontId="2" fillId="0" borderId="0" xfId="22" applyNumberFormat="1" applyFont="1" applyAlignment="1">
      <alignment horizontal="right" vertical="center" wrapText="1"/>
    </xf>
    <xf numFmtId="44" fontId="2" fillId="0" borderId="0" xfId="22" applyNumberFormat="1" applyFont="1" applyAlignment="1">
      <alignment vertical="center" wrapText="1"/>
    </xf>
    <xf numFmtId="44" fontId="2" fillId="0" borderId="8" xfId="0" applyNumberFormat="1" applyFont="1" applyFill="1" applyBorder="1" applyAlignment="1">
      <alignment vertical="center" wrapText="1"/>
    </xf>
    <xf numFmtId="44" fontId="2" fillId="0" borderId="9" xfId="0" applyNumberFormat="1" applyFont="1" applyFill="1" applyBorder="1" applyAlignment="1">
      <alignment vertical="center" wrapText="1"/>
    </xf>
    <xf numFmtId="44" fontId="2" fillId="0" borderId="0" xfId="0" applyNumberFormat="1" applyFont="1" applyFill="1"/>
    <xf numFmtId="44" fontId="2" fillId="0" borderId="0" xfId="22" applyNumberFormat="1" applyFont="1" applyAlignment="1">
      <alignment horizontal="center" vertical="center"/>
    </xf>
    <xf numFmtId="44" fontId="3" fillId="10" borderId="25" xfId="22" applyNumberFormat="1" applyFont="1" applyFill="1" applyBorder="1" applyAlignment="1">
      <alignment horizontal="center" vertical="center" wrapText="1"/>
    </xf>
    <xf numFmtId="44" fontId="3" fillId="9" borderId="8" xfId="22" applyNumberFormat="1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2" fontId="2" fillId="7" borderId="0" xfId="0" applyNumberFormat="1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0" fontId="3" fillId="8" borderId="8" xfId="0" applyFont="1" applyFill="1" applyBorder="1" applyAlignment="1">
      <alignment horizontal="center" vertical="center" wrapText="1"/>
    </xf>
    <xf numFmtId="44" fontId="3" fillId="11" borderId="8" xfId="22" applyFont="1" applyFill="1" applyBorder="1" applyAlignment="1">
      <alignment horizontal="left" vertical="center" wrapText="1"/>
    </xf>
    <xf numFmtId="0" fontId="3" fillId="10" borderId="25" xfId="0" applyFont="1" applyFill="1" applyBorder="1" applyAlignment="1">
      <alignment horizontal="center" vertical="center" wrapText="1"/>
    </xf>
    <xf numFmtId="49" fontId="42" fillId="0" borderId="8" xfId="0" applyNumberFormat="1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44" fontId="3" fillId="0" borderId="11" xfId="22" applyNumberFormat="1" applyFont="1" applyFill="1" applyBorder="1" applyAlignment="1">
      <alignment vertical="center" wrapText="1"/>
    </xf>
    <xf numFmtId="165" fontId="2" fillId="0" borderId="0" xfId="0" applyNumberFormat="1" applyFont="1" applyBorder="1" applyAlignment="1">
      <alignment horizontal="center" vertical="center"/>
    </xf>
    <xf numFmtId="44" fontId="2" fillId="0" borderId="0" xfId="22" applyNumberFormat="1" applyFont="1" applyBorder="1" applyAlignment="1">
      <alignment horizontal="center" vertical="center"/>
    </xf>
    <xf numFmtId="44" fontId="3" fillId="8" borderId="0" xfId="22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167" fontId="2" fillId="0" borderId="11" xfId="12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167" fontId="2" fillId="0" borderId="11" xfId="12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8" borderId="8" xfId="0" applyFont="1" applyFill="1" applyBorder="1" applyAlignment="1">
      <alignment vertical="center" wrapText="1"/>
    </xf>
    <xf numFmtId="0" fontId="1" fillId="8" borderId="23" xfId="0" applyFont="1" applyFill="1" applyBorder="1" applyAlignment="1">
      <alignment horizontal="center" vertical="center" wrapText="1"/>
    </xf>
    <xf numFmtId="167" fontId="2" fillId="6" borderId="11" xfId="12" applyNumberFormat="1" applyFont="1" applyFill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8" xfId="12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67" fontId="2" fillId="0" borderId="11" xfId="12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1" xfId="12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vertical="center"/>
    </xf>
    <xf numFmtId="0" fontId="1" fillId="8" borderId="0" xfId="0" applyFont="1" applyFill="1" applyAlignment="1">
      <alignment vertical="center"/>
    </xf>
    <xf numFmtId="44" fontId="2" fillId="8" borderId="0" xfId="0" applyNumberFormat="1" applyFont="1" applyFill="1" applyAlignment="1">
      <alignment vertical="center"/>
    </xf>
    <xf numFmtId="49" fontId="1" fillId="0" borderId="8" xfId="0" quotePrefix="1" applyNumberFormat="1" applyFont="1" applyFill="1" applyBorder="1" applyAlignment="1">
      <alignment horizontal="center" vertical="center" wrapText="1"/>
    </xf>
    <xf numFmtId="49" fontId="1" fillId="8" borderId="8" xfId="0" applyNumberFormat="1" applyFont="1" applyFill="1" applyBorder="1" applyAlignment="1">
      <alignment horizontal="center" vertical="center" wrapText="1"/>
    </xf>
    <xf numFmtId="0" fontId="7" fillId="8" borderId="0" xfId="0" applyFont="1" applyFill="1" applyAlignment="1">
      <alignment vertical="center"/>
    </xf>
    <xf numFmtId="0" fontId="7" fillId="8" borderId="0" xfId="0" applyFont="1" applyFill="1" applyBorder="1" applyAlignment="1">
      <alignment vertical="center"/>
    </xf>
    <xf numFmtId="165" fontId="7" fillId="8" borderId="0" xfId="22" applyNumberFormat="1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72" fontId="1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165" fontId="1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44" fontId="23" fillId="0" borderId="0" xfId="0" applyNumberFormat="1" applyFont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44" fillId="0" borderId="37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173" fontId="44" fillId="0" borderId="8" xfId="0" applyNumberFormat="1" applyFont="1" applyBorder="1" applyAlignment="1">
      <alignment horizontal="center" vertical="center" wrapText="1"/>
    </xf>
    <xf numFmtId="0" fontId="44" fillId="0" borderId="8" xfId="0" applyFont="1" applyBorder="1" applyAlignment="1">
      <alignment vertical="center"/>
    </xf>
    <xf numFmtId="0" fontId="48" fillId="0" borderId="8" xfId="0" applyFont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/>
    </xf>
    <xf numFmtId="0" fontId="44" fillId="0" borderId="38" xfId="0" applyFont="1" applyBorder="1" applyAlignment="1">
      <alignment horizontal="center" vertical="center"/>
    </xf>
    <xf numFmtId="44" fontId="3" fillId="0" borderId="8" xfId="0" applyNumberFormat="1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4" fontId="3" fillId="8" borderId="8" xfId="0" applyNumberFormat="1" applyFont="1" applyFill="1" applyBorder="1" applyAlignment="1">
      <alignment horizontal="center" vertical="center" wrapText="1"/>
    </xf>
    <xf numFmtId="0" fontId="3" fillId="0" borderId="0" xfId="0" applyFont="1"/>
    <xf numFmtId="44" fontId="3" fillId="0" borderId="8" xfId="0" applyNumberFormat="1" applyFont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0" fillId="0" borderId="12" xfId="0" applyBorder="1"/>
    <xf numFmtId="0" fontId="0" fillId="8" borderId="12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wrapText="1"/>
    </xf>
    <xf numFmtId="0" fontId="0" fillId="8" borderId="8" xfId="0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44" fontId="3" fillId="11" borderId="8" xfId="22" applyFont="1" applyFill="1" applyBorder="1" applyAlignment="1">
      <alignment horizontal="center" vertical="center" wrapText="1"/>
    </xf>
    <xf numFmtId="0" fontId="0" fillId="8" borderId="12" xfId="0" applyFill="1" applyBorder="1" applyAlignment="1">
      <alignment vertical="center" wrapText="1"/>
    </xf>
    <xf numFmtId="0" fontId="1" fillId="8" borderId="12" xfId="0" applyFont="1" applyFill="1" applyBorder="1" applyAlignment="1">
      <alignment vertical="center" wrapText="1"/>
    </xf>
    <xf numFmtId="0" fontId="1" fillId="0" borderId="0" xfId="0" applyFont="1"/>
    <xf numFmtId="0" fontId="0" fillId="0" borderId="12" xfId="0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168" fontId="3" fillId="8" borderId="12" xfId="14" applyNumberFormat="1" applyFont="1" applyFill="1" applyBorder="1" applyAlignment="1">
      <alignment horizontal="center" vertical="center" wrapText="1"/>
    </xf>
    <xf numFmtId="168" fontId="1" fillId="8" borderId="12" xfId="14" applyNumberFormat="1" applyFont="1" applyFill="1" applyBorder="1" applyAlignment="1">
      <alignment horizontal="center" vertical="center" wrapText="1"/>
    </xf>
    <xf numFmtId="168" fontId="8" fillId="8" borderId="12" xfId="14" applyNumberFormat="1" applyFont="1" applyFill="1" applyBorder="1" applyAlignment="1">
      <alignment horizontal="center" vertical="center" wrapText="1"/>
    </xf>
    <xf numFmtId="44" fontId="1" fillId="8" borderId="12" xfId="23" applyFont="1" applyFill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50" fillId="0" borderId="11" xfId="12" applyFont="1" applyBorder="1" applyAlignment="1">
      <alignment horizontal="center" vertical="center"/>
    </xf>
    <xf numFmtId="167" fontId="50" fillId="0" borderId="11" xfId="12" applyNumberFormat="1" applyFont="1" applyBorder="1"/>
    <xf numFmtId="167" fontId="50" fillId="0" borderId="11" xfId="12" applyNumberFormat="1" applyFont="1" applyBorder="1" applyAlignment="1">
      <alignment horizontal="center"/>
    </xf>
    <xf numFmtId="0" fontId="50" fillId="0" borderId="8" xfId="12" applyFont="1" applyBorder="1" applyAlignment="1">
      <alignment horizontal="center" vertical="center"/>
    </xf>
    <xf numFmtId="44" fontId="50" fillId="0" borderId="8" xfId="23" applyFont="1" applyBorder="1" applyAlignment="1">
      <alignment vertical="center"/>
    </xf>
    <xf numFmtId="44" fontId="50" fillId="0" borderId="8" xfId="23" applyFont="1" applyBorder="1" applyAlignment="1">
      <alignment horizontal="center" vertical="center"/>
    </xf>
    <xf numFmtId="0" fontId="50" fillId="6" borderId="12" xfId="12" applyFont="1" applyFill="1" applyBorder="1" applyAlignment="1">
      <alignment horizontal="center" vertical="center"/>
    </xf>
    <xf numFmtId="0" fontId="50" fillId="0" borderId="12" xfId="12" applyFont="1" applyBorder="1" applyAlignment="1">
      <alignment horizontal="center" vertical="center"/>
    </xf>
    <xf numFmtId="0" fontId="50" fillId="0" borderId="21" xfId="12" applyFont="1" applyBorder="1" applyAlignment="1">
      <alignment horizontal="center" vertical="center"/>
    </xf>
    <xf numFmtId="44" fontId="1" fillId="0" borderId="8" xfId="23" applyFont="1" applyBorder="1" applyAlignment="1">
      <alignment vertical="center"/>
    </xf>
    <xf numFmtId="0" fontId="50" fillId="0" borderId="8" xfId="12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68" fontId="1" fillId="0" borderId="8" xfId="12" applyNumberFormat="1" applyFont="1" applyBorder="1" applyAlignment="1">
      <alignment horizontal="center" vertical="center" wrapText="1"/>
    </xf>
    <xf numFmtId="44" fontId="1" fillId="0" borderId="8" xfId="23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2" fillId="10" borderId="10" xfId="0" applyFont="1" applyFill="1" applyBorder="1" applyAlignment="1">
      <alignment horizontal="center" vertical="center"/>
    </xf>
    <xf numFmtId="0" fontId="0" fillId="8" borderId="0" xfId="0" applyFill="1" applyBorder="1" applyAlignment="1">
      <alignment horizontal="center"/>
    </xf>
    <xf numFmtId="0" fontId="2" fillId="5" borderId="0" xfId="0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0" fontId="44" fillId="0" borderId="8" xfId="0" applyFont="1" applyBorder="1" applyAlignment="1">
      <alignment vertical="center" wrapText="1"/>
    </xf>
    <xf numFmtId="0" fontId="44" fillId="0" borderId="9" xfId="0" applyFont="1" applyBorder="1" applyAlignment="1">
      <alignment vertical="center" wrapText="1"/>
    </xf>
    <xf numFmtId="0" fontId="1" fillId="8" borderId="2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44" fontId="3" fillId="11" borderId="8" xfId="0" applyNumberFormat="1" applyFont="1" applyFill="1" applyBorder="1" applyAlignment="1">
      <alignment horizontal="center" vertical="center" wrapText="1"/>
    </xf>
    <xf numFmtId="44" fontId="44" fillId="0" borderId="8" xfId="22" applyNumberFormat="1" applyFont="1" applyFill="1" applyBorder="1" applyAlignment="1">
      <alignment horizontal="center" vertical="center"/>
    </xf>
    <xf numFmtId="44" fontId="44" fillId="8" borderId="8" xfId="22" applyNumberFormat="1" applyFont="1" applyFill="1" applyBorder="1" applyAlignment="1">
      <alignment horizontal="center" vertical="center"/>
    </xf>
    <xf numFmtId="44" fontId="0" fillId="0" borderId="21" xfId="0" applyNumberFormat="1" applyFill="1" applyBorder="1" applyAlignment="1">
      <alignment vertical="center"/>
    </xf>
    <xf numFmtId="44" fontId="1" fillId="0" borderId="0" xfId="0" applyNumberFormat="1" applyFont="1" applyAlignment="1">
      <alignment horizontal="right" vertical="center"/>
    </xf>
    <xf numFmtId="44" fontId="44" fillId="5" borderId="8" xfId="22" applyNumberFormat="1" applyFont="1" applyFill="1" applyBorder="1" applyAlignment="1">
      <alignment horizontal="center" vertical="center"/>
    </xf>
    <xf numFmtId="44" fontId="0" fillId="0" borderId="8" xfId="0" applyNumberFormat="1" applyFill="1" applyBorder="1" applyAlignment="1">
      <alignment vertical="center"/>
    </xf>
    <xf numFmtId="44" fontId="3" fillId="7" borderId="8" xfId="22" applyNumberFormat="1" applyFont="1" applyFill="1" applyBorder="1" applyAlignment="1">
      <alignment horizontal="center"/>
    </xf>
    <xf numFmtId="44" fontId="2" fillId="0" borderId="0" xfId="0" applyNumberFormat="1" applyFont="1" applyAlignment="1"/>
    <xf numFmtId="44" fontId="20" fillId="0" borderId="0" xfId="0" applyNumberFormat="1" applyFont="1" applyAlignment="1"/>
    <xf numFmtId="44" fontId="1" fillId="0" borderId="0" xfId="0" applyNumberFormat="1" applyFont="1" applyAlignment="1"/>
    <xf numFmtId="0" fontId="54" fillId="0" borderId="0" xfId="0" applyFont="1" applyFill="1" applyAlignment="1">
      <alignment vertical="center"/>
    </xf>
    <xf numFmtId="44" fontId="1" fillId="8" borderId="12" xfId="23" applyFont="1" applyFill="1" applyBorder="1" applyAlignment="1">
      <alignment horizontal="center" vertical="center"/>
    </xf>
    <xf numFmtId="44" fontId="8" fillId="8" borderId="12" xfId="23" applyFont="1" applyFill="1" applyBorder="1" applyAlignment="1">
      <alignment horizontal="center" vertical="center"/>
    </xf>
    <xf numFmtId="44" fontId="8" fillId="8" borderId="12" xfId="23" applyFont="1" applyFill="1" applyBorder="1" applyAlignment="1">
      <alignment horizontal="center" vertical="center" wrapText="1"/>
    </xf>
    <xf numFmtId="167" fontId="1" fillId="0" borderId="11" xfId="12" applyNumberFormat="1" applyFont="1" applyBorder="1" applyAlignment="1">
      <alignment horizontal="center"/>
    </xf>
    <xf numFmtId="167" fontId="1" fillId="0" borderId="11" xfId="12" applyNumberFormat="1" applyFont="1" applyBorder="1" applyAlignment="1">
      <alignment horizontal="center" vertical="center"/>
    </xf>
    <xf numFmtId="44" fontId="3" fillId="0" borderId="14" xfId="22" applyNumberFormat="1" applyFont="1" applyBorder="1" applyAlignment="1">
      <alignment horizontal="center" vertical="center" wrapText="1"/>
    </xf>
    <xf numFmtId="0" fontId="50" fillId="8" borderId="12" xfId="14" applyFont="1" applyFill="1" applyBorder="1" applyAlignment="1">
      <alignment horizontal="center" vertical="center"/>
    </xf>
    <xf numFmtId="1" fontId="51" fillId="8" borderId="11" xfId="23" applyNumberFormat="1" applyFont="1" applyFill="1" applyBorder="1" applyAlignment="1">
      <alignment horizontal="center" vertical="center"/>
    </xf>
    <xf numFmtId="44" fontId="50" fillId="8" borderId="12" xfId="14" applyNumberFormat="1" applyFont="1" applyFill="1" applyBorder="1" applyAlignment="1">
      <alignment horizontal="center"/>
    </xf>
    <xf numFmtId="44" fontId="0" fillId="8" borderId="12" xfId="0" applyNumberFormat="1" applyFill="1" applyBorder="1" applyAlignment="1">
      <alignment horizontal="center"/>
    </xf>
    <xf numFmtId="168" fontId="52" fillId="8" borderId="12" xfId="17" applyNumberFormat="1" applyFont="1" applyFill="1" applyBorder="1" applyAlignment="1">
      <alignment horizontal="center" vertical="center" wrapText="1"/>
    </xf>
    <xf numFmtId="44" fontId="3" fillId="7" borderId="8" xfId="22" applyNumberFormat="1" applyFont="1" applyFill="1" applyBorder="1" applyAlignment="1">
      <alignment horizontal="center" vertical="center" wrapText="1"/>
    </xf>
    <xf numFmtId="0" fontId="2" fillId="0" borderId="11" xfId="12" applyFont="1" applyFill="1" applyBorder="1" applyAlignment="1">
      <alignment horizontal="center" vertical="center"/>
    </xf>
    <xf numFmtId="44" fontId="2" fillId="0" borderId="11" xfId="12" applyNumberFormat="1" applyFont="1" applyFill="1" applyBorder="1" applyAlignment="1">
      <alignment horizontal="center"/>
    </xf>
    <xf numFmtId="0" fontId="1" fillId="0" borderId="11" xfId="12" applyFont="1" applyBorder="1" applyAlignment="1">
      <alignment horizontal="center" vertical="center"/>
    </xf>
    <xf numFmtId="167" fontId="1" fillId="6" borderId="11" xfId="12" applyNumberFormat="1" applyFont="1" applyFill="1" applyBorder="1" applyAlignment="1">
      <alignment horizontal="center" vertical="center" wrapText="1"/>
    </xf>
    <xf numFmtId="0" fontId="1" fillId="0" borderId="11" xfId="23" applyNumberFormat="1" applyFont="1" applyBorder="1" applyAlignment="1">
      <alignment horizontal="center" vertical="center"/>
    </xf>
    <xf numFmtId="44" fontId="1" fillId="0" borderId="11" xfId="12" applyNumberFormat="1" applyFont="1" applyBorder="1" applyAlignment="1">
      <alignment horizontal="center"/>
    </xf>
    <xf numFmtId="0" fontId="1" fillId="0" borderId="8" xfId="12" applyFont="1" applyBorder="1" applyAlignment="1">
      <alignment horizontal="center" vertical="center"/>
    </xf>
    <xf numFmtId="0" fontId="1" fillId="0" borderId="8" xfId="23" applyNumberFormat="1" applyFont="1" applyBorder="1" applyAlignment="1">
      <alignment horizontal="center" vertical="center"/>
    </xf>
    <xf numFmtId="44" fontId="1" fillId="0" borderId="8" xfId="23" applyNumberFormat="1" applyFont="1" applyBorder="1" applyAlignment="1">
      <alignment horizontal="center" vertical="center"/>
    </xf>
    <xf numFmtId="0" fontId="1" fillId="0" borderId="11" xfId="12" applyFont="1" applyBorder="1" applyAlignment="1">
      <alignment horizontal="center"/>
    </xf>
    <xf numFmtId="0" fontId="1" fillId="0" borderId="11" xfId="22" applyNumberFormat="1" applyBorder="1" applyAlignment="1">
      <alignment horizontal="center" vertical="center"/>
    </xf>
    <xf numFmtId="0" fontId="1" fillId="0" borderId="8" xfId="12" applyFont="1" applyBorder="1" applyAlignment="1">
      <alignment horizontal="center"/>
    </xf>
    <xf numFmtId="0" fontId="1" fillId="0" borderId="8" xfId="22" applyNumberFormat="1" applyBorder="1" applyAlignment="1">
      <alignment horizontal="center" vertical="center"/>
    </xf>
    <xf numFmtId="44" fontId="3" fillId="0" borderId="8" xfId="22" applyNumberFormat="1" applyFont="1" applyBorder="1" applyAlignment="1">
      <alignment horizontal="center" vertical="center" wrapText="1"/>
    </xf>
    <xf numFmtId="44" fontId="2" fillId="0" borderId="0" xfId="22" applyNumberFormat="1" applyFont="1" applyBorder="1" applyAlignment="1">
      <alignment horizontal="center" vertical="center" wrapText="1"/>
    </xf>
    <xf numFmtId="167" fontId="1" fillId="0" borderId="11" xfId="12" applyNumberFormat="1" applyFont="1" applyBorder="1" applyAlignment="1">
      <alignment horizontal="center" wrapText="1"/>
    </xf>
    <xf numFmtId="44" fontId="1" fillId="0" borderId="8" xfId="23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4" fontId="0" fillId="8" borderId="12" xfId="0" applyNumberFormat="1" applyFill="1" applyBorder="1" applyAlignment="1">
      <alignment vertical="center" wrapText="1"/>
    </xf>
    <xf numFmtId="44" fontId="1" fillId="0" borderId="9" xfId="0" applyNumberFormat="1" applyFont="1" applyBorder="1" applyAlignment="1">
      <alignment vertical="center" wrapText="1"/>
    </xf>
    <xf numFmtId="44" fontId="1" fillId="0" borderId="8" xfId="0" applyNumberFormat="1" applyFont="1" applyBorder="1" applyAlignment="1">
      <alignment vertical="center" wrapText="1"/>
    </xf>
    <xf numFmtId="44" fontId="1" fillId="0" borderId="8" xfId="0" applyNumberFormat="1" applyFont="1" applyBorder="1" applyAlignment="1">
      <alignment horizontal="right" vertical="center" wrapText="1"/>
    </xf>
    <xf numFmtId="44" fontId="1" fillId="8" borderId="8" xfId="0" applyNumberFormat="1" applyFont="1" applyFill="1" applyBorder="1" applyAlignment="1">
      <alignment vertical="center" wrapText="1"/>
    </xf>
    <xf numFmtId="44" fontId="1" fillId="0" borderId="11" xfId="0" applyNumberFormat="1" applyFont="1" applyBorder="1" applyAlignment="1">
      <alignment vertical="center" wrapText="1"/>
    </xf>
    <xf numFmtId="44" fontId="1" fillId="0" borderId="12" xfId="0" applyNumberFormat="1" applyFont="1" applyBorder="1" applyAlignment="1">
      <alignment vertical="center" wrapText="1"/>
    </xf>
    <xf numFmtId="44" fontId="3" fillId="11" borderId="10" xfId="22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4" fontId="1" fillId="8" borderId="12" xfId="0" applyNumberFormat="1" applyFont="1" applyFill="1" applyBorder="1" applyAlignment="1">
      <alignment vertical="center" wrapText="1"/>
    </xf>
    <xf numFmtId="44" fontId="52" fillId="12" borderId="8" xfId="0" applyNumberFormat="1" applyFont="1" applyFill="1" applyBorder="1" applyAlignment="1">
      <alignment vertical="center" wrapText="1"/>
    </xf>
    <xf numFmtId="44" fontId="1" fillId="8" borderId="9" xfId="0" applyNumberFormat="1" applyFont="1" applyFill="1" applyBorder="1" applyAlignment="1">
      <alignment vertical="center" wrapText="1"/>
    </xf>
    <xf numFmtId="44" fontId="1" fillId="0" borderId="8" xfId="0" applyNumberFormat="1" applyFont="1" applyBorder="1"/>
    <xf numFmtId="44" fontId="44" fillId="0" borderId="8" xfId="0" applyNumberFormat="1" applyFont="1" applyBorder="1" applyAlignment="1">
      <alignment vertical="center" wrapText="1"/>
    </xf>
    <xf numFmtId="44" fontId="44" fillId="0" borderId="9" xfId="0" applyNumberFormat="1" applyFont="1" applyBorder="1" applyAlignment="1">
      <alignment vertical="center" wrapText="1"/>
    </xf>
    <xf numFmtId="44" fontId="3" fillId="0" borderId="8" xfId="0" applyNumberFormat="1" applyFont="1" applyBorder="1" applyAlignment="1">
      <alignment vertical="center" wrapText="1"/>
    </xf>
    <xf numFmtId="44" fontId="1" fillId="0" borderId="0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55" fillId="0" borderId="8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1" fillId="0" borderId="12" xfId="0" applyFont="1" applyBorder="1"/>
    <xf numFmtId="0" fontId="0" fillId="0" borderId="12" xfId="0" applyBorder="1" applyAlignment="1">
      <alignment horizontal="center"/>
    </xf>
    <xf numFmtId="0" fontId="0" fillId="0" borderId="33" xfId="0" applyBorder="1" applyAlignment="1">
      <alignment horizontal="center" vertical="center" wrapText="1"/>
    </xf>
    <xf numFmtId="0" fontId="5" fillId="10" borderId="0" xfId="0" applyFont="1" applyFill="1" applyAlignment="1">
      <alignment vertical="center"/>
    </xf>
    <xf numFmtId="0" fontId="1" fillId="0" borderId="11" xfId="12" applyFont="1" applyBorder="1" applyAlignment="1">
      <alignment horizontal="left" vertical="center"/>
    </xf>
    <xf numFmtId="177" fontId="1" fillId="0" borderId="11" xfId="12" applyNumberFormat="1" applyFont="1" applyBorder="1" applyAlignment="1">
      <alignment horizontal="center"/>
    </xf>
    <xf numFmtId="177" fontId="1" fillId="0" borderId="11" xfId="12" applyNumberFormat="1" applyFont="1" applyBorder="1"/>
    <xf numFmtId="44" fontId="1" fillId="0" borderId="11" xfId="23" applyFont="1" applyFill="1" applyBorder="1" applyAlignment="1" applyProtection="1">
      <alignment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/>
    <xf numFmtId="44" fontId="3" fillId="0" borderId="9" xfId="0" applyNumberFormat="1" applyFont="1" applyBorder="1" applyAlignment="1">
      <alignment vertical="center" wrapText="1"/>
    </xf>
    <xf numFmtId="0" fontId="1" fillId="0" borderId="9" xfId="0" applyFont="1" applyBorder="1"/>
    <xf numFmtId="0" fontId="1" fillId="0" borderId="11" xfId="47" applyNumberFormat="1" applyFont="1" applyFill="1" applyBorder="1" applyAlignment="1">
      <alignment vertical="center"/>
    </xf>
    <xf numFmtId="167" fontId="1" fillId="0" borderId="11" xfId="12" applyNumberFormat="1" applyFont="1" applyBorder="1"/>
    <xf numFmtId="167" fontId="1" fillId="0" borderId="11" xfId="12" applyNumberFormat="1" applyFont="1" applyFill="1" applyBorder="1" applyAlignment="1">
      <alignment horizontal="center" vertical="center" wrapText="1"/>
    </xf>
    <xf numFmtId="0" fontId="3" fillId="10" borderId="26" xfId="0" applyFont="1" applyFill="1" applyBorder="1" applyAlignment="1">
      <alignment horizontal="center" vertical="center" wrapText="1"/>
    </xf>
    <xf numFmtId="44" fontId="3" fillId="0" borderId="8" xfId="0" applyNumberFormat="1" applyFont="1" applyFill="1" applyBorder="1" applyAlignment="1">
      <alignment vertical="center" wrapText="1"/>
    </xf>
    <xf numFmtId="44" fontId="1" fillId="0" borderId="11" xfId="23" applyFont="1" applyFill="1" applyBorder="1" applyAlignment="1">
      <alignment vertical="center"/>
    </xf>
    <xf numFmtId="0" fontId="3" fillId="8" borderId="12" xfId="14" applyNumberFormat="1" applyFont="1" applyFill="1" applyBorder="1" applyAlignment="1">
      <alignment horizontal="center" vertical="center" wrapText="1"/>
    </xf>
    <xf numFmtId="0" fontId="1" fillId="8" borderId="12" xfId="14" applyNumberFormat="1" applyFont="1" applyFill="1" applyBorder="1" applyAlignment="1">
      <alignment horizontal="center" vertical="center" wrapText="1"/>
    </xf>
    <xf numFmtId="0" fontId="52" fillId="8" borderId="12" xfId="17" applyNumberFormat="1" applyFont="1" applyFill="1" applyBorder="1" applyAlignment="1">
      <alignment horizontal="center" vertical="center" wrapText="1"/>
    </xf>
    <xf numFmtId="0" fontId="2" fillId="6" borderId="11" xfId="17" applyNumberFormat="1" applyFont="1" applyFill="1" applyBorder="1" applyAlignment="1">
      <alignment horizontal="center" vertical="center" wrapText="1"/>
    </xf>
    <xf numFmtId="0" fontId="1" fillId="6" borderId="11" xfId="17" applyNumberFormat="1" applyFont="1" applyFill="1" applyBorder="1" applyAlignment="1">
      <alignment horizontal="center" vertical="center" wrapText="1"/>
    </xf>
    <xf numFmtId="0" fontId="1" fillId="0" borderId="8" xfId="12" applyNumberFormat="1" applyFont="1" applyBorder="1" applyAlignment="1">
      <alignment horizontal="center" vertical="center" wrapText="1"/>
    </xf>
    <xf numFmtId="0" fontId="3" fillId="8" borderId="0" xfId="0" applyNumberFormat="1" applyFont="1" applyFill="1" applyAlignment="1">
      <alignment horizontal="center" vertical="center"/>
    </xf>
    <xf numFmtId="0" fontId="1" fillId="0" borderId="13" xfId="0" applyFont="1" applyBorder="1" applyAlignment="1">
      <alignment horizontal="center"/>
    </xf>
    <xf numFmtId="44" fontId="1" fillId="0" borderId="8" xfId="47" applyNumberFormat="1" applyFont="1" applyFill="1" applyBorder="1" applyAlignment="1">
      <alignment horizontal="right" vertical="center" wrapText="1"/>
    </xf>
    <xf numFmtId="44" fontId="1" fillId="0" borderId="8" xfId="47" applyNumberFormat="1" applyFont="1" applyFill="1" applyBorder="1" applyAlignment="1">
      <alignment horizontal="right"/>
    </xf>
    <xf numFmtId="44" fontId="1" fillId="0" borderId="13" xfId="47" applyNumberFormat="1" applyFont="1" applyFill="1" applyBorder="1" applyAlignment="1">
      <alignment horizontal="right" vertical="center" wrapText="1"/>
    </xf>
    <xf numFmtId="44" fontId="1" fillId="0" borderId="23" xfId="47" applyNumberFormat="1" applyFont="1" applyFill="1" applyBorder="1" applyAlignment="1">
      <alignment horizontal="right"/>
    </xf>
    <xf numFmtId="0" fontId="1" fillId="8" borderId="0" xfId="0" applyFont="1" applyFill="1" applyBorder="1" applyAlignment="1">
      <alignment vertical="center" wrapText="1"/>
    </xf>
    <xf numFmtId="0" fontId="2" fillId="8" borderId="23" xfId="0" applyFont="1" applyFill="1" applyBorder="1" applyAlignment="1">
      <alignment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49" fontId="1" fillId="0" borderId="23" xfId="0" applyNumberFormat="1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 wrapText="1"/>
    </xf>
    <xf numFmtId="0" fontId="2" fillId="8" borderId="23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/>
    </xf>
    <xf numFmtId="44" fontId="50" fillId="0" borderId="11" xfId="23" applyFont="1" applyFill="1" applyBorder="1" applyAlignment="1">
      <alignment vertical="center"/>
    </xf>
    <xf numFmtId="8" fontId="50" fillId="0" borderId="8" xfId="23" applyNumberFormat="1" applyFont="1" applyBorder="1" applyAlignment="1">
      <alignment horizontal="right" vertical="center"/>
    </xf>
    <xf numFmtId="44" fontId="50" fillId="0" borderId="12" xfId="23" applyFont="1" applyFill="1" applyBorder="1" applyAlignment="1">
      <alignment vertical="center"/>
    </xf>
    <xf numFmtId="44" fontId="50" fillId="0" borderId="12" xfId="23" applyFont="1" applyFill="1" applyBorder="1" applyAlignment="1">
      <alignment horizontal="right" vertical="center"/>
    </xf>
    <xf numFmtId="44" fontId="50" fillId="0" borderId="12" xfId="23" applyFont="1" applyFill="1" applyBorder="1" applyAlignment="1">
      <alignment horizontal="center" vertical="center"/>
    </xf>
    <xf numFmtId="44" fontId="50" fillId="0" borderId="8" xfId="23" applyFont="1" applyBorder="1" applyAlignment="1">
      <alignment horizontal="right" vertical="center"/>
    </xf>
    <xf numFmtId="44" fontId="1" fillId="0" borderId="12" xfId="23" applyFont="1" applyFill="1" applyBorder="1" applyAlignment="1">
      <alignment vertical="center"/>
    </xf>
    <xf numFmtId="8" fontId="50" fillId="0" borderId="8" xfId="23" applyNumberFormat="1" applyFont="1" applyBorder="1" applyAlignment="1">
      <alignment vertical="center"/>
    </xf>
    <xf numFmtId="167" fontId="50" fillId="0" borderId="11" xfId="12" applyNumberFormat="1" applyFont="1" applyBorder="1" applyAlignment="1">
      <alignment horizontal="right"/>
    </xf>
    <xf numFmtId="0" fontId="3" fillId="22" borderId="8" xfId="0" applyFont="1" applyFill="1" applyBorder="1"/>
    <xf numFmtId="0" fontId="3" fillId="0" borderId="8" xfId="0" applyFont="1" applyBorder="1" applyAlignment="1">
      <alignment horizontal="center"/>
    </xf>
    <xf numFmtId="0" fontId="3" fillId="8" borderId="9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8" fillId="8" borderId="8" xfId="0" applyFont="1" applyFill="1" applyBorder="1" applyAlignment="1">
      <alignment horizontal="center" vertical="center" wrapText="1"/>
    </xf>
    <xf numFmtId="174" fontId="48" fillId="8" borderId="8" xfId="0" applyNumberFormat="1" applyFont="1" applyFill="1" applyBorder="1" applyAlignment="1">
      <alignment horizontal="center" vertical="center" wrapText="1"/>
    </xf>
    <xf numFmtId="14" fontId="3" fillId="8" borderId="8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0" fillId="8" borderId="0" xfId="0" applyFill="1"/>
    <xf numFmtId="0" fontId="44" fillId="8" borderId="46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8" borderId="20" xfId="0" applyFont="1" applyFill="1" applyBorder="1" applyAlignment="1">
      <alignment horizontal="center" vertical="center" wrapText="1"/>
    </xf>
    <xf numFmtId="0" fontId="44" fillId="8" borderId="23" xfId="0" applyFont="1" applyFill="1" applyBorder="1" applyAlignment="1">
      <alignment horizontal="center" vertical="center" wrapText="1"/>
    </xf>
    <xf numFmtId="0" fontId="44" fillId="8" borderId="47" xfId="0" applyFont="1" applyFill="1" applyBorder="1" applyAlignment="1">
      <alignment horizontal="center" vertical="center"/>
    </xf>
    <xf numFmtId="44" fontId="48" fillId="8" borderId="8" xfId="0" applyNumberFormat="1" applyFont="1" applyFill="1" applyBorder="1" applyAlignment="1">
      <alignment horizontal="center" vertical="center" wrapText="1"/>
    </xf>
    <xf numFmtId="0" fontId="1" fillId="8" borderId="12" xfId="50" applyFont="1" applyFill="1" applyBorder="1" applyAlignment="1">
      <alignment horizontal="center" vertical="center" wrapText="1"/>
    </xf>
    <xf numFmtId="0" fontId="26" fillId="23" borderId="56" xfId="0" applyFont="1" applyFill="1" applyBorder="1" applyAlignment="1">
      <alignment horizontal="center"/>
    </xf>
    <xf numFmtId="0" fontId="26" fillId="23" borderId="57" xfId="0" applyFont="1" applyFill="1" applyBorder="1" applyAlignment="1">
      <alignment horizontal="center"/>
    </xf>
    <xf numFmtId="0" fontId="1" fillId="0" borderId="51" xfId="0" applyFont="1" applyBorder="1"/>
    <xf numFmtId="0" fontId="26" fillId="24" borderId="54" xfId="0" applyFont="1" applyFill="1" applyBorder="1"/>
    <xf numFmtId="44" fontId="0" fillId="0" borderId="0" xfId="0" applyNumberFormat="1" applyAlignment="1">
      <alignment wrapText="1"/>
    </xf>
    <xf numFmtId="44" fontId="26" fillId="23" borderId="57" xfId="0" applyNumberFormat="1" applyFont="1" applyFill="1" applyBorder="1" applyAlignment="1">
      <alignment horizontal="center" wrapText="1"/>
    </xf>
    <xf numFmtId="44" fontId="0" fillId="0" borderId="51" xfId="0" applyNumberFormat="1" applyBorder="1" applyAlignment="1">
      <alignment wrapText="1"/>
    </xf>
    <xf numFmtId="44" fontId="0" fillId="0" borderId="8" xfId="0" applyNumberFormat="1" applyBorder="1" applyAlignment="1">
      <alignment wrapText="1"/>
    </xf>
    <xf numFmtId="44" fontId="26" fillId="24" borderId="54" xfId="0" applyNumberFormat="1" applyFont="1" applyFill="1" applyBorder="1" applyAlignment="1">
      <alignment wrapText="1"/>
    </xf>
    <xf numFmtId="44" fontId="0" fillId="0" borderId="9" xfId="0" applyNumberFormat="1" applyBorder="1" applyAlignment="1">
      <alignment wrapText="1"/>
    </xf>
    <xf numFmtId="0" fontId="0" fillId="0" borderId="0" xfId="0" applyAlignment="1">
      <alignment wrapText="1"/>
    </xf>
    <xf numFmtId="0" fontId="26" fillId="23" borderId="57" xfId="0" applyFont="1" applyFill="1" applyBorder="1" applyAlignment="1">
      <alignment horizontal="center" wrapText="1"/>
    </xf>
    <xf numFmtId="0" fontId="0" fillId="0" borderId="51" xfId="0" applyBorder="1" applyAlignment="1">
      <alignment wrapText="1"/>
    </xf>
    <xf numFmtId="0" fontId="26" fillId="24" borderId="54" xfId="0" applyFont="1" applyFill="1" applyBorder="1" applyAlignment="1">
      <alignment wrapText="1"/>
    </xf>
    <xf numFmtId="0" fontId="1" fillId="0" borderId="51" xfId="0" applyFont="1" applyBorder="1" applyAlignment="1">
      <alignment wrapText="1"/>
    </xf>
    <xf numFmtId="0" fontId="0" fillId="0" borderId="9" xfId="0" applyBorder="1" applyAlignment="1">
      <alignment wrapText="1"/>
    </xf>
    <xf numFmtId="44" fontId="0" fillId="0" borderId="0" xfId="0" applyNumberFormat="1"/>
    <xf numFmtId="44" fontId="26" fillId="23" borderId="58" xfId="0" applyNumberFormat="1" applyFont="1" applyFill="1" applyBorder="1" applyAlignment="1">
      <alignment horizontal="center"/>
    </xf>
    <xf numFmtId="44" fontId="0" fillId="0" borderId="52" xfId="0" applyNumberFormat="1" applyBorder="1"/>
    <xf numFmtId="44" fontId="0" fillId="0" borderId="38" xfId="0" applyNumberFormat="1" applyBorder="1"/>
    <xf numFmtId="44" fontId="0" fillId="24" borderId="55" xfId="0" applyNumberFormat="1" applyFill="1" applyBorder="1"/>
    <xf numFmtId="44" fontId="0" fillId="0" borderId="49" xfId="0" applyNumberFormat="1" applyBorder="1"/>
    <xf numFmtId="44" fontId="26" fillId="24" borderId="55" xfId="0" applyNumberFormat="1" applyFont="1" applyFill="1" applyBorder="1"/>
    <xf numFmtId="0" fontId="1" fillId="8" borderId="37" xfId="0" applyFont="1" applyFill="1" applyBorder="1" applyAlignment="1">
      <alignment horizontal="center" vertical="center" wrapText="1"/>
    </xf>
    <xf numFmtId="174" fontId="0" fillId="8" borderId="8" xfId="0" applyNumberForma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/>
    </xf>
    <xf numFmtId="0" fontId="44" fillId="8" borderId="38" xfId="0" applyFont="1" applyFill="1" applyBorder="1" applyAlignment="1">
      <alignment horizontal="center" vertical="center"/>
    </xf>
    <xf numFmtId="44" fontId="0" fillId="8" borderId="0" xfId="0" applyNumberFormat="1" applyFill="1"/>
    <xf numFmtId="0" fontId="1" fillId="8" borderId="46" xfId="0" applyFont="1" applyFill="1" applyBorder="1" applyAlignment="1">
      <alignment horizontal="center" vertical="center" wrapText="1"/>
    </xf>
    <xf numFmtId="0" fontId="0" fillId="8" borderId="23" xfId="0" applyFill="1" applyBorder="1" applyAlignment="1">
      <alignment horizontal="center" vertical="center" wrapText="1"/>
    </xf>
    <xf numFmtId="44" fontId="3" fillId="8" borderId="23" xfId="0" applyNumberFormat="1" applyFont="1" applyFill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44" fontId="5" fillId="0" borderId="0" xfId="22" applyNumberFormat="1" applyFont="1" applyAlignment="1">
      <alignment horizontal="center" vertical="center"/>
    </xf>
    <xf numFmtId="44" fontId="5" fillId="8" borderId="0" xfId="22" applyNumberFormat="1" applyFont="1" applyFill="1" applyAlignment="1">
      <alignment horizontal="center" vertical="center" wrapText="1"/>
    </xf>
    <xf numFmtId="165" fontId="5" fillId="0" borderId="0" xfId="22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2" fillId="13" borderId="8" xfId="0" applyFont="1" applyFill="1" applyBorder="1" applyAlignment="1">
      <alignment horizontal="center" vertical="center" wrapText="1"/>
    </xf>
    <xf numFmtId="0" fontId="4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44" fontId="5" fillId="0" borderId="8" xfId="0" applyNumberFormat="1" applyFont="1" applyBorder="1" applyAlignment="1">
      <alignment vertical="center" wrapText="1"/>
    </xf>
    <xf numFmtId="44" fontId="45" fillId="0" borderId="8" xfId="0" applyNumberFormat="1" applyFont="1" applyBorder="1" applyAlignment="1">
      <alignment horizontal="center" vertical="center" wrapText="1"/>
    </xf>
    <xf numFmtId="4" fontId="70" fillId="0" borderId="8" xfId="0" applyNumberFormat="1" applyFont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49" fontId="4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0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5" fillId="0" borderId="8" xfId="0" applyFont="1" applyBorder="1" applyAlignment="1">
      <alignment horizontal="center"/>
    </xf>
    <xf numFmtId="0" fontId="45" fillId="8" borderId="8" xfId="0" applyFont="1" applyFill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5" fillId="8" borderId="8" xfId="0" applyFont="1" applyFill="1" applyBorder="1" applyAlignment="1">
      <alignment wrapText="1"/>
    </xf>
    <xf numFmtId="0" fontId="5" fillId="8" borderId="8" xfId="0" applyFont="1" applyFill="1" applyBorder="1" applyAlignment="1">
      <alignment horizontal="center"/>
    </xf>
    <xf numFmtId="44" fontId="5" fillId="8" borderId="8" xfId="0" applyNumberFormat="1" applyFont="1" applyFill="1" applyBorder="1" applyAlignment="1">
      <alignment vertical="center" wrapText="1"/>
    </xf>
    <xf numFmtId="0" fontId="5" fillId="8" borderId="10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166" fontId="45" fillId="8" borderId="8" xfId="0" applyNumberFormat="1" applyFont="1" applyFill="1" applyBorder="1" applyAlignment="1">
      <alignment horizontal="center" vertical="center" wrapText="1"/>
    </xf>
    <xf numFmtId="2" fontId="5" fillId="8" borderId="10" xfId="0" applyNumberFormat="1" applyFont="1" applyFill="1" applyBorder="1" applyAlignment="1">
      <alignment horizontal="center" vertical="center"/>
    </xf>
    <xf numFmtId="2" fontId="5" fillId="8" borderId="8" xfId="0" applyNumberFormat="1" applyFont="1" applyFill="1" applyBorder="1" applyAlignment="1">
      <alignment horizontal="center" vertical="center" wrapText="1"/>
    </xf>
    <xf numFmtId="44" fontId="45" fillId="8" borderId="8" xfId="0" applyNumberFormat="1" applyFont="1" applyFill="1" applyBorder="1" applyAlignment="1">
      <alignment horizontal="center" vertical="center" wrapText="1"/>
    </xf>
    <xf numFmtId="49" fontId="45" fillId="8" borderId="8" xfId="0" applyNumberFormat="1" applyFont="1" applyFill="1" applyBorder="1" applyAlignment="1">
      <alignment horizontal="center" vertical="center" wrapText="1"/>
    </xf>
    <xf numFmtId="2" fontId="5" fillId="8" borderId="10" xfId="0" applyNumberFormat="1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wrapText="1"/>
    </xf>
    <xf numFmtId="0" fontId="45" fillId="8" borderId="9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8" borderId="41" xfId="0" applyFont="1" applyFill="1" applyBorder="1" applyAlignment="1">
      <alignment horizontal="center"/>
    </xf>
    <xf numFmtId="44" fontId="5" fillId="8" borderId="11" xfId="0" applyNumberFormat="1" applyFont="1" applyFill="1" applyBorder="1" applyAlignment="1">
      <alignment vertical="center" wrapText="1"/>
    </xf>
    <xf numFmtId="0" fontId="5" fillId="8" borderId="44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wrapText="1"/>
    </xf>
    <xf numFmtId="0" fontId="5" fillId="8" borderId="42" xfId="0" applyFont="1" applyFill="1" applyBorder="1" applyAlignment="1">
      <alignment horizontal="center"/>
    </xf>
    <xf numFmtId="44" fontId="5" fillId="8" borderId="12" xfId="0" applyNumberFormat="1" applyFont="1" applyFill="1" applyBorder="1" applyAlignment="1">
      <alignment vertical="center" wrapText="1"/>
    </xf>
    <xf numFmtId="0" fontId="5" fillId="8" borderId="33" xfId="0" applyFont="1" applyFill="1" applyBorder="1" applyAlignment="1">
      <alignment horizontal="center" vertical="center" wrapText="1"/>
    </xf>
    <xf numFmtId="0" fontId="5" fillId="8" borderId="45" xfId="0" applyFont="1" applyFill="1" applyBorder="1" applyAlignment="1">
      <alignment horizontal="center" vertical="center"/>
    </xf>
    <xf numFmtId="2" fontId="5" fillId="8" borderId="12" xfId="0" applyNumberFormat="1" applyFont="1" applyFill="1" applyBorder="1" applyAlignment="1">
      <alignment wrapText="1"/>
    </xf>
    <xf numFmtId="0" fontId="5" fillId="8" borderId="45" xfId="0" applyFont="1" applyFill="1" applyBorder="1" applyAlignment="1">
      <alignment horizontal="center" vertical="center" wrapText="1"/>
    </xf>
    <xf numFmtId="0" fontId="71" fillId="0" borderId="59" xfId="0" applyFont="1" applyBorder="1" applyAlignment="1">
      <alignment horizontal="center" vertical="center" wrapText="1"/>
    </xf>
    <xf numFmtId="0" fontId="5" fillId="8" borderId="60" xfId="0" applyFont="1" applyFill="1" applyBorder="1" applyAlignment="1">
      <alignment horizontal="center" vertical="center"/>
    </xf>
    <xf numFmtId="0" fontId="71" fillId="0" borderId="8" xfId="0" applyFont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/>
    </xf>
    <xf numFmtId="44" fontId="5" fillId="8" borderId="12" xfId="0" applyNumberFormat="1" applyFont="1" applyFill="1" applyBorder="1"/>
    <xf numFmtId="0" fontId="5" fillId="8" borderId="44" xfId="0" applyFont="1" applyFill="1" applyBorder="1" applyAlignment="1">
      <alignment horizontal="center" vertical="center" wrapText="1"/>
    </xf>
    <xf numFmtId="0" fontId="5" fillId="8" borderId="60" xfId="0" applyFont="1" applyFill="1" applyBorder="1" applyAlignment="1">
      <alignment horizontal="center" vertical="center" wrapText="1"/>
    </xf>
    <xf numFmtId="2" fontId="5" fillId="8" borderId="44" xfId="0" applyNumberFormat="1" applyFont="1" applyFill="1" applyBorder="1" applyAlignment="1">
      <alignment horizontal="center" vertical="center"/>
    </xf>
    <xf numFmtId="2" fontId="5" fillId="8" borderId="45" xfId="0" applyNumberFormat="1" applyFont="1" applyFill="1" applyBorder="1" applyAlignment="1">
      <alignment horizontal="center" vertical="center"/>
    </xf>
    <xf numFmtId="2" fontId="5" fillId="8" borderId="0" xfId="0" applyNumberFormat="1" applyFont="1" applyFill="1" applyAlignment="1">
      <alignment horizontal="center" vertical="center"/>
    </xf>
    <xf numFmtId="2" fontId="45" fillId="8" borderId="26" xfId="0" applyNumberFormat="1" applyFont="1" applyFill="1" applyBorder="1" applyAlignment="1">
      <alignment horizontal="center" vertical="center" wrapText="1"/>
    </xf>
    <xf numFmtId="0" fontId="45" fillId="8" borderId="26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wrapText="1"/>
    </xf>
    <xf numFmtId="0" fontId="5" fillId="0" borderId="33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44" fontId="5" fillId="0" borderId="12" xfId="0" applyNumberFormat="1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166" fontId="45" fillId="0" borderId="8" xfId="0" applyNumberFormat="1" applyFont="1" applyBorder="1" applyAlignment="1">
      <alignment horizontal="center" vertical="center" wrapText="1"/>
    </xf>
    <xf numFmtId="2" fontId="45" fillId="0" borderId="26" xfId="0" applyNumberFormat="1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0" fontId="45" fillId="0" borderId="8" xfId="0" applyFont="1" applyFill="1" applyBorder="1" applyAlignment="1">
      <alignment horizontal="center" vertical="center" wrapText="1"/>
    </xf>
    <xf numFmtId="2" fontId="45" fillId="0" borderId="26" xfId="0" applyNumberFormat="1" applyFont="1" applyFill="1" applyBorder="1" applyAlignment="1">
      <alignment horizontal="center" vertical="center" wrapText="1"/>
    </xf>
    <xf numFmtId="0" fontId="45" fillId="0" borderId="26" xfId="0" applyFont="1" applyFill="1" applyBorder="1" applyAlignment="1">
      <alignment horizontal="center" vertical="center" wrapText="1"/>
    </xf>
    <xf numFmtId="44" fontId="5" fillId="0" borderId="12" xfId="0" applyNumberFormat="1" applyFont="1" applyBorder="1"/>
    <xf numFmtId="0" fontId="5" fillId="0" borderId="0" xfId="0" applyFont="1" applyFill="1" applyAlignment="1">
      <alignment horizontal="center" vertical="center" wrapText="1"/>
    </xf>
    <xf numFmtId="166" fontId="5" fillId="0" borderId="12" xfId="0" applyNumberFormat="1" applyFont="1" applyBorder="1" applyAlignment="1">
      <alignment wrapText="1"/>
    </xf>
    <xf numFmtId="0" fontId="5" fillId="8" borderId="33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wrapText="1"/>
    </xf>
    <xf numFmtId="0" fontId="5" fillId="0" borderId="16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44" fontId="5" fillId="0" borderId="21" xfId="0" applyNumberFormat="1" applyFont="1" applyBorder="1"/>
    <xf numFmtId="0" fontId="5" fillId="0" borderId="2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44" fontId="5" fillId="0" borderId="8" xfId="0" applyNumberFormat="1" applyFont="1" applyBorder="1"/>
    <xf numFmtId="0" fontId="5" fillId="8" borderId="10" xfId="0" applyFont="1" applyFill="1" applyBorder="1" applyAlignment="1">
      <alignment horizontal="center"/>
    </xf>
    <xf numFmtId="0" fontId="5" fillId="8" borderId="25" xfId="0" applyFont="1" applyFill="1" applyBorder="1" applyAlignment="1">
      <alignment horizontal="center"/>
    </xf>
    <xf numFmtId="44" fontId="5" fillId="8" borderId="8" xfId="0" applyNumberFormat="1" applyFont="1" applyFill="1" applyBorder="1"/>
    <xf numFmtId="0" fontId="5" fillId="14" borderId="8" xfId="0" applyFont="1" applyFill="1" applyBorder="1" applyAlignment="1">
      <alignment vertical="center" wrapText="1"/>
    </xf>
    <xf numFmtId="0" fontId="5" fillId="14" borderId="10" xfId="0" applyFont="1" applyFill="1" applyBorder="1" applyAlignment="1">
      <alignment horizontal="center" vertical="center" wrapText="1"/>
    </xf>
    <xf numFmtId="0" fontId="5" fillId="14" borderId="25" xfId="0" applyFont="1" applyFill="1" applyBorder="1" applyAlignment="1">
      <alignment horizontal="center" vertical="center" wrapText="1"/>
    </xf>
    <xf numFmtId="44" fontId="5" fillId="14" borderId="8" xfId="0" applyNumberFormat="1" applyFont="1" applyFill="1" applyBorder="1" applyAlignment="1">
      <alignment horizontal="right" vertical="center" wrapText="1"/>
    </xf>
    <xf numFmtId="4" fontId="5" fillId="14" borderId="8" xfId="0" applyNumberFormat="1" applyFont="1" applyFill="1" applyBorder="1" applyAlignment="1">
      <alignment horizontal="center" vertical="center" wrapText="1"/>
    </xf>
    <xf numFmtId="0" fontId="5" fillId="14" borderId="10" xfId="0" applyFont="1" applyFill="1" applyBorder="1" applyAlignment="1">
      <alignment vertical="center" wrapText="1"/>
    </xf>
    <xf numFmtId="44" fontId="5" fillId="14" borderId="10" xfId="0" applyNumberFormat="1" applyFont="1" applyFill="1" applyBorder="1" applyAlignment="1">
      <alignment horizontal="right" vertical="center" wrapText="1"/>
    </xf>
    <xf numFmtId="44" fontId="5" fillId="14" borderId="39" xfId="0" applyNumberFormat="1" applyFont="1" applyFill="1" applyBorder="1" applyAlignment="1">
      <alignment horizontal="right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14" borderId="22" xfId="0" applyFont="1" applyFill="1" applyBorder="1" applyAlignment="1">
      <alignment vertical="center" wrapText="1"/>
    </xf>
    <xf numFmtId="0" fontId="5" fillId="14" borderId="22" xfId="0" applyFont="1" applyFill="1" applyBorder="1" applyAlignment="1">
      <alignment horizontal="center" vertical="center" wrapText="1"/>
    </xf>
    <xf numFmtId="0" fontId="5" fillId="14" borderId="28" xfId="0" applyFont="1" applyFill="1" applyBorder="1" applyAlignment="1">
      <alignment horizontal="center" vertical="center" wrapText="1"/>
    </xf>
    <xf numFmtId="44" fontId="5" fillId="14" borderId="40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 wrapText="1"/>
    </xf>
    <xf numFmtId="44" fontId="5" fillId="0" borderId="10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4" fontId="5" fillId="0" borderId="8" xfId="0" applyNumberFormat="1" applyFont="1" applyBorder="1" applyAlignment="1">
      <alignment horizontal="right" vertical="center" wrapText="1"/>
    </xf>
    <xf numFmtId="0" fontId="12" fillId="10" borderId="26" xfId="0" applyFont="1" applyFill="1" applyBorder="1" applyAlignment="1">
      <alignment horizontal="center" vertical="center" wrapText="1"/>
    </xf>
    <xf numFmtId="0" fontId="12" fillId="10" borderId="25" xfId="0" applyFont="1" applyFill="1" applyBorder="1" applyAlignment="1">
      <alignment horizontal="center" vertical="center" wrapText="1"/>
    </xf>
    <xf numFmtId="44" fontId="12" fillId="10" borderId="25" xfId="22" applyNumberFormat="1" applyFont="1" applyFill="1" applyBorder="1" applyAlignment="1">
      <alignment horizontal="center" vertical="center" wrapText="1"/>
    </xf>
    <xf numFmtId="0" fontId="45" fillId="10" borderId="8" xfId="0" applyFont="1" applyFill="1" applyBorder="1" applyAlignment="1">
      <alignment horizontal="center" vertical="center" wrapText="1"/>
    </xf>
    <xf numFmtId="165" fontId="12" fillId="10" borderId="8" xfId="22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/>
    </xf>
    <xf numFmtId="0" fontId="45" fillId="12" borderId="8" xfId="0" applyFont="1" applyFill="1" applyBorder="1" applyAlignment="1">
      <alignment horizontal="center" vertical="center" wrapText="1"/>
    </xf>
    <xf numFmtId="44" fontId="12" fillId="11" borderId="8" xfId="22" applyFont="1" applyFill="1" applyBorder="1" applyAlignment="1">
      <alignment horizontal="left" vertical="center" wrapText="1"/>
    </xf>
    <xf numFmtId="44" fontId="12" fillId="11" borderId="8" xfId="22" applyFont="1" applyFill="1" applyBorder="1" applyAlignment="1">
      <alignment horizontal="center" vertical="center" wrapText="1"/>
    </xf>
    <xf numFmtId="44" fontId="12" fillId="11" borderId="10" xfId="22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  <xf numFmtId="178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 wrapText="1"/>
    </xf>
    <xf numFmtId="44" fontId="12" fillId="10" borderId="8" xfId="22" applyNumberFormat="1" applyFont="1" applyFill="1" applyBorder="1" applyAlignment="1">
      <alignment horizontal="center" vertical="center" wrapText="1"/>
    </xf>
    <xf numFmtId="44" fontId="12" fillId="10" borderId="9" xfId="22" applyNumberFormat="1" applyFont="1" applyFill="1" applyBorder="1" applyAlignment="1">
      <alignment horizontal="center" vertical="center" wrapText="1"/>
    </xf>
    <xf numFmtId="4" fontId="5" fillId="10" borderId="9" xfId="0" applyNumberFormat="1" applyFont="1" applyFill="1" applyBorder="1" applyAlignment="1">
      <alignment horizontal="center" vertical="center" wrapText="1"/>
    </xf>
    <xf numFmtId="44" fontId="12" fillId="11" borderId="8" xfId="22" applyNumberFormat="1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44" fontId="5" fillId="0" borderId="9" xfId="0" applyNumberFormat="1" applyFont="1" applyBorder="1" applyAlignment="1">
      <alignment horizontal="center" vertical="center" wrapText="1"/>
    </xf>
    <xf numFmtId="0" fontId="5" fillId="8" borderId="23" xfId="0" applyFont="1" applyFill="1" applyBorder="1" applyAlignment="1">
      <alignment horizontal="center" vertical="center" wrapText="1"/>
    </xf>
    <xf numFmtId="4" fontId="73" fillId="0" borderId="1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73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5" fillId="10" borderId="25" xfId="0" applyFont="1" applyFill="1" applyBorder="1" applyAlignment="1">
      <alignment horizontal="center" vertical="center" wrapText="1"/>
    </xf>
    <xf numFmtId="44" fontId="5" fillId="10" borderId="8" xfId="0" applyNumberFormat="1" applyFont="1" applyFill="1" applyBorder="1" applyAlignment="1">
      <alignment horizontal="center" vertical="center" wrapText="1"/>
    </xf>
    <xf numFmtId="0" fontId="73" fillId="10" borderId="8" xfId="0" applyFont="1" applyFill="1" applyBorder="1" applyAlignment="1">
      <alignment horizontal="center" vertical="center" wrapText="1"/>
    </xf>
    <xf numFmtId="44" fontId="12" fillId="11" borderId="23" xfId="22" applyFont="1" applyFill="1" applyBorder="1" applyAlignment="1">
      <alignment horizontal="center" vertical="center" wrapText="1"/>
    </xf>
    <xf numFmtId="44" fontId="12" fillId="11" borderId="23" xfId="22" applyNumberFormat="1" applyFont="1" applyFill="1" applyBorder="1" applyAlignment="1">
      <alignment horizontal="left" vertical="center" wrapText="1"/>
    </xf>
    <xf numFmtId="44" fontId="12" fillId="11" borderId="23" xfId="22" applyFont="1" applyFill="1" applyBorder="1" applyAlignment="1">
      <alignment horizontal="left" vertical="center" wrapText="1"/>
    </xf>
    <xf numFmtId="44" fontId="12" fillId="11" borderId="22" xfId="22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49" fontId="5" fillId="0" borderId="9" xfId="0" applyNumberFormat="1" applyFont="1" applyBorder="1" applyAlignment="1">
      <alignment vertical="center" wrapText="1"/>
    </xf>
    <xf numFmtId="44" fontId="5" fillId="0" borderId="9" xfId="0" applyNumberFormat="1" applyFont="1" applyBorder="1" applyAlignment="1">
      <alignment vertical="center" wrapText="1"/>
    </xf>
    <xf numFmtId="49" fontId="5" fillId="0" borderId="8" xfId="0" applyNumberFormat="1" applyFont="1" applyBorder="1" applyAlignment="1">
      <alignment vertical="center" wrapText="1"/>
    </xf>
    <xf numFmtId="49" fontId="5" fillId="0" borderId="8" xfId="0" quotePrefix="1" applyNumberFormat="1" applyFont="1" applyBorder="1" applyAlignment="1">
      <alignment vertical="center" wrapText="1"/>
    </xf>
    <xf numFmtId="0" fontId="45" fillId="0" borderId="8" xfId="0" applyFont="1" applyBorder="1" applyAlignment="1">
      <alignment vertical="center" wrapText="1"/>
    </xf>
    <xf numFmtId="16" fontId="45" fillId="0" borderId="8" xfId="0" quotePrefix="1" applyNumberFormat="1" applyFont="1" applyBorder="1" applyAlignment="1">
      <alignment vertical="center" wrapText="1"/>
    </xf>
    <xf numFmtId="44" fontId="45" fillId="0" borderId="8" xfId="0" applyNumberFormat="1" applyFont="1" applyBorder="1" applyAlignment="1">
      <alignment vertical="center" wrapText="1"/>
    </xf>
    <xf numFmtId="0" fontId="45" fillId="0" borderId="8" xfId="0" quotePrefix="1" applyFont="1" applyBorder="1" applyAlignment="1">
      <alignment vertical="center" wrapText="1"/>
    </xf>
    <xf numFmtId="0" fontId="12" fillId="10" borderId="14" xfId="0" applyFont="1" applyFill="1" applyBorder="1" applyAlignment="1">
      <alignment horizontal="center" vertical="center" wrapText="1"/>
    </xf>
    <xf numFmtId="0" fontId="12" fillId="10" borderId="24" xfId="0" applyFont="1" applyFill="1" applyBorder="1" applyAlignment="1">
      <alignment horizontal="center" vertical="center" wrapText="1"/>
    </xf>
    <xf numFmtId="44" fontId="12" fillId="10" borderId="24" xfId="22" applyNumberFormat="1" applyFont="1" applyFill="1" applyBorder="1" applyAlignment="1">
      <alignment horizontal="center" vertical="center" wrapText="1"/>
    </xf>
    <xf numFmtId="165" fontId="12" fillId="10" borderId="9" xfId="22" applyNumberFormat="1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/>
    </xf>
    <xf numFmtId="0" fontId="5" fillId="10" borderId="2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44" fontId="5" fillId="0" borderId="11" xfId="0" applyNumberFormat="1" applyFont="1" applyFill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44" fontId="5" fillId="0" borderId="12" xfId="0" applyNumberFormat="1" applyFont="1" applyFill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44" fontId="5" fillId="0" borderId="13" xfId="0" applyNumberFormat="1" applyFont="1" applyBorder="1" applyAlignment="1">
      <alignment vertical="center" wrapText="1"/>
    </xf>
    <xf numFmtId="0" fontId="5" fillId="0" borderId="0" xfId="0" applyFont="1"/>
    <xf numFmtId="0" fontId="5" fillId="0" borderId="9" xfId="0" applyFont="1" applyBorder="1"/>
    <xf numFmtId="0" fontId="5" fillId="0" borderId="8" xfId="0" applyFont="1" applyBorder="1"/>
    <xf numFmtId="0" fontId="5" fillId="0" borderId="8" xfId="0" applyFont="1" applyBorder="1" applyAlignment="1">
      <alignment horizontal="right"/>
    </xf>
    <xf numFmtId="0" fontId="12" fillId="10" borderId="10" xfId="0" applyFont="1" applyFill="1" applyBorder="1" applyAlignment="1">
      <alignment horizontal="center" vertical="center" wrapText="1"/>
    </xf>
    <xf numFmtId="44" fontId="12" fillId="11" borderId="26" xfId="22" applyFont="1" applyFill="1" applyBorder="1" applyAlignment="1">
      <alignment horizontal="center" vertical="center" wrapText="1"/>
    </xf>
    <xf numFmtId="44" fontId="12" fillId="11" borderId="26" xfId="22" applyNumberFormat="1" applyFont="1" applyFill="1" applyBorder="1" applyAlignment="1">
      <alignment horizontal="left" vertical="center" wrapText="1"/>
    </xf>
    <xf numFmtId="44" fontId="12" fillId="11" borderId="26" xfId="22" applyFont="1" applyFill="1" applyBorder="1" applyAlignment="1">
      <alignment horizontal="left" vertical="center" wrapText="1"/>
    </xf>
    <xf numFmtId="4" fontId="73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44" fontId="5" fillId="0" borderId="8" xfId="0" applyNumberFormat="1" applyFont="1" applyFill="1" applyBorder="1" applyAlignment="1">
      <alignment horizontal="right" vertical="center" wrapText="1"/>
    </xf>
    <xf numFmtId="0" fontId="5" fillId="8" borderId="8" xfId="0" applyFont="1" applyFill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44" fontId="5" fillId="0" borderId="11" xfId="0" applyNumberFormat="1" applyFont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4" fillId="0" borderId="8" xfId="0" applyFont="1" applyBorder="1" applyAlignment="1">
      <alignment vertical="center" wrapText="1"/>
    </xf>
    <xf numFmtId="0" fontId="74" fillId="0" borderId="8" xfId="0" applyFont="1" applyBorder="1" applyAlignment="1">
      <alignment horizontal="center" vertical="center" wrapText="1"/>
    </xf>
    <xf numFmtId="0" fontId="75" fillId="8" borderId="45" xfId="0" applyFont="1" applyFill="1" applyBorder="1" applyAlignment="1">
      <alignment horizontal="center" vertical="center" wrapText="1" shrinkToFit="1"/>
    </xf>
    <xf numFmtId="0" fontId="12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44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8" borderId="8" xfId="0" applyFill="1" applyBorder="1"/>
    <xf numFmtId="0" fontId="0" fillId="8" borderId="0" xfId="0" applyFill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4" fontId="1" fillId="8" borderId="8" xfId="22" applyNumberFormat="1" applyFont="1" applyFill="1" applyBorder="1" applyAlignment="1">
      <alignment horizontal="center" vertical="center"/>
    </xf>
    <xf numFmtId="49" fontId="1" fillId="0" borderId="11" xfId="23" applyNumberFormat="1" applyFont="1" applyFill="1" applyBorder="1" applyAlignment="1">
      <alignment vertical="center"/>
    </xf>
    <xf numFmtId="0" fontId="0" fillId="0" borderId="12" xfId="0" applyBorder="1" applyAlignment="1">
      <alignment vertical="center" wrapText="1"/>
    </xf>
    <xf numFmtId="49" fontId="1" fillId="0" borderId="8" xfId="23" applyNumberFormat="1" applyFont="1" applyBorder="1" applyAlignment="1">
      <alignment vertical="center"/>
    </xf>
    <xf numFmtId="44" fontId="1" fillId="0" borderId="8" xfId="23" applyFont="1" applyBorder="1" applyAlignment="1">
      <alignment vertical="center" wrapText="1"/>
    </xf>
    <xf numFmtId="167" fontId="50" fillId="6" borderId="11" xfId="41" applyNumberFormat="1" applyFont="1" applyFill="1" applyBorder="1" applyAlignment="1">
      <alignment horizontal="center" vertical="center" wrapText="1"/>
    </xf>
    <xf numFmtId="167" fontId="50" fillId="6" borderId="11" xfId="12" applyNumberFormat="1" applyFont="1" applyFill="1" applyBorder="1" applyAlignment="1">
      <alignment horizontal="center" vertical="center" wrapText="1"/>
    </xf>
    <xf numFmtId="168" fontId="50" fillId="0" borderId="8" xfId="12" applyNumberFormat="1" applyFont="1" applyBorder="1" applyAlignment="1">
      <alignment horizontal="center" vertical="center" wrapText="1"/>
    </xf>
    <xf numFmtId="175" fontId="50" fillId="6" borderId="12" xfId="12" applyNumberFormat="1" applyFont="1" applyFill="1" applyBorder="1" applyAlignment="1">
      <alignment horizontal="center" vertical="center" wrapText="1"/>
    </xf>
    <xf numFmtId="175" fontId="50" fillId="0" borderId="12" xfId="12" applyNumberFormat="1" applyFont="1" applyBorder="1" applyAlignment="1">
      <alignment horizontal="center" vertical="center" wrapText="1"/>
    </xf>
    <xf numFmtId="168" fontId="53" fillId="0" borderId="12" xfId="41" applyNumberFormat="1" applyFont="1" applyBorder="1" applyAlignment="1">
      <alignment horizontal="center" vertical="center" wrapText="1"/>
    </xf>
    <xf numFmtId="168" fontId="50" fillId="0" borderId="12" xfId="12" applyNumberFormat="1" applyFont="1" applyBorder="1" applyAlignment="1">
      <alignment horizontal="center" vertical="center" wrapText="1"/>
    </xf>
    <xf numFmtId="168" fontId="50" fillId="0" borderId="12" xfId="41" applyNumberFormat="1" applyFont="1" applyBorder="1" applyAlignment="1">
      <alignment horizontal="center" vertical="center" wrapText="1"/>
    </xf>
    <xf numFmtId="44" fontId="53" fillId="0" borderId="8" xfId="41" applyNumberFormat="1" applyFont="1" applyBorder="1" applyAlignment="1">
      <alignment horizontal="center" vertical="center" wrapText="1"/>
    </xf>
    <xf numFmtId="44" fontId="52" fillId="0" borderId="8" xfId="41" applyNumberFormat="1" applyFont="1" applyBorder="1" applyAlignment="1">
      <alignment horizontal="center" vertical="center" wrapText="1"/>
    </xf>
    <xf numFmtId="44" fontId="1" fillId="0" borderId="8" xfId="12" applyNumberFormat="1" applyFont="1" applyBorder="1" applyAlignment="1">
      <alignment horizontal="center" vertical="center" wrapText="1"/>
    </xf>
    <xf numFmtId="168" fontId="52" fillId="0" borderId="21" xfId="41" applyNumberFormat="1" applyFont="1" applyBorder="1" applyAlignment="1">
      <alignment horizontal="center" vertical="center" wrapText="1"/>
    </xf>
    <xf numFmtId="168" fontId="52" fillId="0" borderId="8" xfId="41" applyNumberFormat="1" applyFont="1" applyBorder="1" applyAlignment="1">
      <alignment horizontal="center" vertical="center" wrapText="1"/>
    </xf>
    <xf numFmtId="0" fontId="1" fillId="6" borderId="11" xfId="41" applyNumberFormat="1" applyFill="1" applyBorder="1" applyAlignment="1">
      <alignment horizontal="center" vertical="center" wrapText="1"/>
    </xf>
    <xf numFmtId="177" fontId="1" fillId="6" borderId="11" xfId="12" applyNumberFormat="1" applyFont="1" applyFill="1" applyBorder="1" applyAlignment="1">
      <alignment horizontal="center" vertical="center" wrapText="1"/>
    </xf>
    <xf numFmtId="49" fontId="1" fillId="6" borderId="11" xfId="41" applyNumberFormat="1" applyFill="1" applyBorder="1" applyAlignment="1">
      <alignment horizontal="center" vertical="center" wrapText="1"/>
    </xf>
    <xf numFmtId="0" fontId="47" fillId="8" borderId="8" xfId="0" applyFont="1" applyFill="1" applyBorder="1" applyAlignment="1">
      <alignment horizontal="left" vertical="center"/>
    </xf>
    <xf numFmtId="0" fontId="27" fillId="8" borderId="50" xfId="0" applyFont="1" applyFill="1" applyBorder="1" applyAlignment="1">
      <alignment horizontal="left" vertical="center"/>
    </xf>
    <xf numFmtId="0" fontId="27" fillId="8" borderId="51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47" fillId="8" borderId="37" xfId="0" applyFont="1" applyFill="1" applyBorder="1" applyAlignment="1">
      <alignment horizontal="left" vertical="center"/>
    </xf>
    <xf numFmtId="0" fontId="2" fillId="8" borderId="38" xfId="0" applyFont="1" applyFill="1" applyBorder="1" applyAlignment="1">
      <alignment horizontal="center" vertical="center"/>
    </xf>
    <xf numFmtId="0" fontId="47" fillId="8" borderId="53" xfId="0" applyFont="1" applyFill="1" applyBorder="1" applyAlignment="1">
      <alignment horizontal="left" vertical="center"/>
    </xf>
    <xf numFmtId="0" fontId="47" fillId="8" borderId="54" xfId="0" applyFont="1" applyFill="1" applyBorder="1" applyAlignment="1">
      <alignment horizontal="left" vertical="center"/>
    </xf>
    <xf numFmtId="0" fontId="2" fillId="8" borderId="55" xfId="0" applyFont="1" applyFill="1" applyBorder="1" applyAlignment="1">
      <alignment horizontal="center" vertical="center"/>
    </xf>
    <xf numFmtId="44" fontId="5" fillId="0" borderId="9" xfId="0" applyNumberFormat="1" applyFont="1" applyFill="1" applyBorder="1" applyAlignment="1">
      <alignment vertical="center" wrapText="1"/>
    </xf>
    <xf numFmtId="44" fontId="5" fillId="0" borderId="8" xfId="0" applyNumberFormat="1" applyFont="1" applyFill="1" applyBorder="1" applyAlignment="1">
      <alignment vertical="center" wrapText="1"/>
    </xf>
    <xf numFmtId="4" fontId="73" fillId="0" borderId="9" xfId="0" applyNumberFormat="1" applyFont="1" applyBorder="1" applyAlignment="1">
      <alignment horizontal="center" vertical="center" wrapText="1"/>
    </xf>
    <xf numFmtId="0" fontId="73" fillId="0" borderId="8" xfId="0" applyFont="1" applyBorder="1" applyAlignment="1">
      <alignment horizontal="center" vertical="center" wrapText="1"/>
    </xf>
    <xf numFmtId="4" fontId="73" fillId="0" borderId="11" xfId="0" applyNumberFormat="1" applyFont="1" applyBorder="1" applyAlignment="1">
      <alignment horizontal="center" vertical="center" wrapText="1"/>
    </xf>
    <xf numFmtId="0" fontId="73" fillId="0" borderId="12" xfId="0" applyFont="1" applyBorder="1" applyAlignment="1">
      <alignment horizontal="center" vertical="center" wrapText="1"/>
    </xf>
    <xf numFmtId="0" fontId="73" fillId="8" borderId="8" xfId="0" applyFont="1" applyFill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4" fontId="5" fillId="8" borderId="9" xfId="0" applyNumberFormat="1" applyFont="1" applyFill="1" applyBorder="1" applyAlignment="1">
      <alignment vertical="center" wrapText="1"/>
    </xf>
    <xf numFmtId="0" fontId="1" fillId="8" borderId="11" xfId="12" applyFont="1" applyFill="1" applyBorder="1" applyAlignment="1">
      <alignment horizontal="center" vertical="center" wrapText="1"/>
    </xf>
    <xf numFmtId="0" fontId="1" fillId="8" borderId="12" xfId="17" applyNumberFormat="1" applyFont="1" applyFill="1" applyBorder="1" applyAlignment="1">
      <alignment horizontal="center" vertical="center" wrapText="1"/>
    </xf>
    <xf numFmtId="168" fontId="1" fillId="8" borderId="12" xfId="17" applyNumberFormat="1" applyFont="1" applyFill="1" applyBorder="1" applyAlignment="1">
      <alignment horizontal="center" vertical="center" wrapText="1"/>
    </xf>
    <xf numFmtId="0" fontId="12" fillId="13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4" fontId="12" fillId="11" borderId="10" xfId="22" applyFont="1" applyFill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44" fontId="3" fillId="11" borderId="10" xfId="22" applyFont="1" applyFill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44" fontId="12" fillId="13" borderId="8" xfId="22" applyNumberFormat="1" applyFont="1" applyFill="1" applyBorder="1" applyAlignment="1">
      <alignment horizontal="center" vertical="center" wrapText="1"/>
    </xf>
    <xf numFmtId="44" fontId="5" fillId="0" borderId="8" xfId="0" applyNumberFormat="1" applyFont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44" fontId="12" fillId="11" borderId="22" xfId="22" applyFont="1" applyFill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12" fillId="10" borderId="20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2" fillId="10" borderId="26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165" fontId="3" fillId="9" borderId="8" xfId="22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4" fontId="12" fillId="11" borderId="8" xfId="22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69" fillId="13" borderId="8" xfId="0" applyFont="1" applyFill="1" applyBorder="1" applyAlignment="1">
      <alignment horizontal="center" vertical="center" wrapText="1"/>
    </xf>
    <xf numFmtId="44" fontId="12" fillId="13" borderId="8" xfId="25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7" borderId="28" xfId="0" applyFont="1" applyFill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left" vertical="center" wrapText="1"/>
    </xf>
    <xf numFmtId="0" fontId="3" fillId="11" borderId="26" xfId="0" applyFont="1" applyFill="1" applyBorder="1" applyAlignment="1">
      <alignment horizontal="left" vertical="center" wrapText="1"/>
    </xf>
    <xf numFmtId="0" fontId="3" fillId="11" borderId="25" xfId="0" applyFont="1" applyFill="1" applyBorder="1" applyAlignment="1">
      <alignment horizontal="left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165" fontId="3" fillId="7" borderId="8" xfId="0" applyNumberFormat="1" applyFont="1" applyFill="1" applyBorder="1" applyAlignment="1">
      <alignment horizontal="right" vertical="center"/>
    </xf>
    <xf numFmtId="0" fontId="6" fillId="7" borderId="30" xfId="0" applyFont="1" applyFill="1" applyBorder="1" applyAlignment="1">
      <alignment horizontal="center" vertical="center" wrapText="1"/>
    </xf>
    <xf numFmtId="0" fontId="6" fillId="7" borderId="31" xfId="0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left" vertical="center" wrapText="1"/>
    </xf>
    <xf numFmtId="0" fontId="3" fillId="12" borderId="9" xfId="0" applyFont="1" applyFill="1" applyBorder="1" applyAlignment="1">
      <alignment horizontal="left" vertical="center" wrapText="1"/>
    </xf>
    <xf numFmtId="0" fontId="3" fillId="12" borderId="10" xfId="0" applyFont="1" applyFill="1" applyBorder="1" applyAlignment="1">
      <alignment horizontal="left" vertical="center" wrapText="1"/>
    </xf>
    <xf numFmtId="0" fontId="3" fillId="12" borderId="26" xfId="0" applyFont="1" applyFill="1" applyBorder="1" applyAlignment="1">
      <alignment horizontal="left" vertical="center" wrapText="1"/>
    </xf>
    <xf numFmtId="0" fontId="3" fillId="12" borderId="25" xfId="0" applyFont="1" applyFill="1" applyBorder="1" applyAlignment="1">
      <alignment horizontal="left" vertical="center" wrapText="1"/>
    </xf>
    <xf numFmtId="0" fontId="3" fillId="11" borderId="8" xfId="0" applyFont="1" applyFill="1" applyBorder="1" applyAlignment="1">
      <alignment horizontal="left" vertical="center" wrapText="1"/>
    </xf>
    <xf numFmtId="0" fontId="3" fillId="11" borderId="9" xfId="0" applyFont="1" applyFill="1" applyBorder="1" applyAlignment="1">
      <alignment horizontal="left" vertical="center" wrapText="1"/>
    </xf>
    <xf numFmtId="165" fontId="3" fillId="7" borderId="8" xfId="0" applyNumberFormat="1" applyFont="1" applyFill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17" fillId="7" borderId="8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17" fillId="0" borderId="1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3" fillId="11" borderId="8" xfId="12" applyFont="1" applyFill="1" applyBorder="1" applyAlignment="1">
      <alignment horizontal="left" vertical="center" wrapText="1"/>
    </xf>
    <xf numFmtId="0" fontId="3" fillId="7" borderId="8" xfId="12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2" fillId="11" borderId="8" xfId="0" applyFont="1" applyFill="1" applyBorder="1" applyAlignment="1">
      <alignment horizontal="left" vertical="center" wrapText="1"/>
    </xf>
    <xf numFmtId="0" fontId="12" fillId="11" borderId="10" xfId="0" applyFont="1" applyFill="1" applyBorder="1" applyAlignment="1">
      <alignment horizontal="left" vertical="center" wrapText="1"/>
    </xf>
    <xf numFmtId="0" fontId="12" fillId="11" borderId="26" xfId="0" applyFont="1" applyFill="1" applyBorder="1" applyAlignment="1">
      <alignment horizontal="left" vertical="center" wrapText="1"/>
    </xf>
    <xf numFmtId="0" fontId="12" fillId="11" borderId="2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15" fillId="9" borderId="34" xfId="0" applyFont="1" applyFill="1" applyBorder="1" applyAlignment="1">
      <alignment horizontal="center" vertical="center" wrapText="1"/>
    </xf>
    <xf numFmtId="0" fontId="15" fillId="9" borderId="35" xfId="0" applyFont="1" applyFill="1" applyBorder="1" applyAlignment="1">
      <alignment horizontal="center" vertical="center" wrapText="1"/>
    </xf>
    <xf numFmtId="0" fontId="0" fillId="9" borderId="35" xfId="0" applyFill="1" applyBorder="1" applyAlignment="1">
      <alignment horizontal="center" vertical="center" wrapText="1"/>
    </xf>
    <xf numFmtId="0" fontId="0" fillId="9" borderId="36" xfId="0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11" borderId="48" xfId="12" applyFont="1" applyFill="1" applyBorder="1" applyAlignment="1">
      <alignment horizontal="left" vertical="center"/>
    </xf>
    <xf numFmtId="0" fontId="3" fillId="11" borderId="9" xfId="12" applyFont="1" applyFill="1" applyBorder="1" applyAlignment="1">
      <alignment horizontal="left" vertical="center"/>
    </xf>
    <xf numFmtId="0" fontId="3" fillId="11" borderId="49" xfId="12" applyFont="1" applyFill="1" applyBorder="1" applyAlignment="1">
      <alignment horizontal="left" vertical="center"/>
    </xf>
    <xf numFmtId="0" fontId="3" fillId="11" borderId="37" xfId="12" applyFont="1" applyFill="1" applyBorder="1" applyAlignment="1">
      <alignment horizontal="left" vertical="center"/>
    </xf>
    <xf numFmtId="0" fontId="3" fillId="11" borderId="8" xfId="12" applyFont="1" applyFill="1" applyBorder="1" applyAlignment="1">
      <alignment horizontal="left" vertical="center"/>
    </xf>
    <xf numFmtId="0" fontId="3" fillId="11" borderId="38" xfId="12" applyFont="1" applyFill="1" applyBorder="1" applyAlignment="1">
      <alignment horizontal="left" vertical="center"/>
    </xf>
    <xf numFmtId="0" fontId="3" fillId="0" borderId="38" xfId="0" applyFont="1" applyBorder="1" applyAlignment="1">
      <alignment horizontal="center" vertical="center" wrapText="1"/>
    </xf>
    <xf numFmtId="44" fontId="3" fillId="0" borderId="8" xfId="0" applyNumberFormat="1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</cellXfs>
  <cellStyles count="52">
    <cellStyle name="Accent 1 1" xfId="29"/>
    <cellStyle name="Accent 2 1" xfId="30"/>
    <cellStyle name="Accent 3 1" xfId="31"/>
    <cellStyle name="Accent 4" xfId="32"/>
    <cellStyle name="Bad 1" xfId="33"/>
    <cellStyle name="Dane wej?ciowe" xfId="1"/>
    <cellStyle name="Dane wyj?ciowe" xfId="2"/>
    <cellStyle name="Dziesiętny" xfId="47" builtinId="3"/>
    <cellStyle name="Error 1" xfId="34"/>
    <cellStyle name="F_M_Cena" xfId="3"/>
    <cellStyle name="F_Nazwa" xfId="4"/>
    <cellStyle name="Footnote 1" xfId="35"/>
    <cellStyle name="Good 1" xfId="36"/>
    <cellStyle name="Heading 1 1" xfId="37"/>
    <cellStyle name="Heading 2 1" xfId="38"/>
    <cellStyle name="Heading 3" xfId="39"/>
    <cellStyle name="Hiper??cze" xfId="5"/>
    <cellStyle name="Hiperłącze 2" xfId="6"/>
    <cellStyle name="Komórka po??czona" xfId="7"/>
    <cellStyle name="Nag?ówek 1" xfId="8"/>
    <cellStyle name="Nag?ówek 2" xfId="9"/>
    <cellStyle name="Nag?ówek 3" xfId="10"/>
    <cellStyle name="Nag?ówek 4" xfId="11"/>
    <cellStyle name="Neutral 1" xfId="40"/>
    <cellStyle name="Normalny" xfId="0" builtinId="0"/>
    <cellStyle name="Normalny 2" xfId="12"/>
    <cellStyle name="Normalny 2 2" xfId="13"/>
    <cellStyle name="Normalny 2 3" xfId="14"/>
    <cellStyle name="Normalny 3" xfId="15"/>
    <cellStyle name="Normalny 4" xfId="50"/>
    <cellStyle name="Normalny 5" xfId="16"/>
    <cellStyle name="Normalny_pozostałe dane" xfId="17"/>
    <cellStyle name="Normalny_pozostałe dane 2" xfId="41"/>
    <cellStyle name="Note 1" xfId="42"/>
    <cellStyle name="Odwiedzone hiper??cze" xfId="18"/>
    <cellStyle name="Status 1" xfId="43"/>
    <cellStyle name="Tekst obja?nienia" xfId="19"/>
    <cellStyle name="Tekst ostrze?enia" xfId="20"/>
    <cellStyle name="Text 1" xfId="44"/>
    <cellStyle name="Tytu?" xfId="21"/>
    <cellStyle name="Walutowy" xfId="22" builtinId="4"/>
    <cellStyle name="Walutowy 2" xfId="23"/>
    <cellStyle name="Walutowy 2 2" xfId="24"/>
    <cellStyle name="Walutowy 2 3" xfId="45"/>
    <cellStyle name="Walutowy 2 4" xfId="49"/>
    <cellStyle name="Walutowy 2 5" xfId="51"/>
    <cellStyle name="Walutowy 3" xfId="25"/>
    <cellStyle name="Walutowy 4" xfId="26"/>
    <cellStyle name="Walutowy 5" xfId="28"/>
    <cellStyle name="Walutowy 6" xfId="48"/>
    <cellStyle name="Warning 1" xfId="46"/>
    <cellStyle name="Z?e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90"/>
  <sheetViews>
    <sheetView view="pageBreakPreview" zoomScale="87" zoomScaleNormal="80" zoomScaleSheetLayoutView="87" workbookViewId="0">
      <selection activeCell="F9" sqref="F9"/>
    </sheetView>
  </sheetViews>
  <sheetFormatPr defaultRowHeight="12.75"/>
  <cols>
    <col min="1" max="1" width="4.5703125" style="13" bestFit="1" customWidth="1"/>
    <col min="2" max="2" width="34.42578125" style="29" customWidth="1"/>
    <col min="3" max="3" width="27" style="13" bestFit="1" customWidth="1"/>
    <col min="4" max="6" width="20.7109375" style="13" customWidth="1"/>
    <col min="7" max="7" width="55.28515625" style="13" customWidth="1"/>
    <col min="8" max="8" width="13.5703125" style="13" customWidth="1"/>
    <col min="9" max="9" width="9.140625" style="13"/>
    <col min="10" max="10" width="13.28515625" style="13" customWidth="1"/>
    <col min="11" max="11" width="23.42578125" style="13" customWidth="1"/>
    <col min="12" max="12" width="24.28515625" style="13" customWidth="1"/>
    <col min="13" max="13" width="11.5703125" style="13" customWidth="1"/>
    <col min="14" max="16384" width="9.140625" style="13"/>
  </cols>
  <sheetData>
    <row r="1" spans="1:13" s="12" customFormat="1" ht="16.5">
      <c r="A1" s="182" t="s">
        <v>73</v>
      </c>
      <c r="B1" s="183"/>
      <c r="C1" s="184"/>
      <c r="D1" s="185"/>
      <c r="E1" s="185"/>
    </row>
    <row r="2" spans="1:13" ht="13.5" thickBot="1">
      <c r="A2" s="18"/>
      <c r="B2" s="28"/>
      <c r="C2" s="186"/>
      <c r="D2" s="186"/>
      <c r="E2" s="18"/>
    </row>
    <row r="3" spans="1:13" ht="18">
      <c r="A3" s="18"/>
      <c r="B3" s="665" t="s">
        <v>171</v>
      </c>
      <c r="C3" s="666"/>
      <c r="D3" s="667"/>
      <c r="E3" s="18"/>
    </row>
    <row r="4" spans="1:13" ht="15">
      <c r="A4" s="18"/>
      <c r="B4" s="668" t="s">
        <v>175</v>
      </c>
      <c r="C4" s="664" t="s">
        <v>176</v>
      </c>
      <c r="D4" s="669"/>
      <c r="E4" s="18"/>
    </row>
    <row r="5" spans="1:13" ht="15">
      <c r="A5" s="18"/>
      <c r="B5" s="668" t="s">
        <v>172</v>
      </c>
      <c r="C5" s="664">
        <v>291009923</v>
      </c>
      <c r="D5" s="669"/>
      <c r="E5" s="18"/>
    </row>
    <row r="6" spans="1:13" ht="15.75" thickBot="1">
      <c r="A6" s="18"/>
      <c r="B6" s="670" t="s">
        <v>173</v>
      </c>
      <c r="C6" s="671" t="s">
        <v>174</v>
      </c>
      <c r="D6" s="672"/>
      <c r="E6" s="18"/>
    </row>
    <row r="7" spans="1:13">
      <c r="A7" s="18"/>
      <c r="B7" s="28"/>
      <c r="C7" s="18"/>
      <c r="D7" s="18"/>
      <c r="E7" s="18"/>
    </row>
    <row r="8" spans="1:13" ht="25.5">
      <c r="A8" s="85" t="s">
        <v>31</v>
      </c>
      <c r="B8" s="85" t="s">
        <v>32</v>
      </c>
      <c r="C8" s="85" t="s">
        <v>23</v>
      </c>
      <c r="D8" s="85" t="s">
        <v>33</v>
      </c>
      <c r="E8" s="85" t="s">
        <v>34</v>
      </c>
      <c r="F8" s="85" t="s">
        <v>30</v>
      </c>
      <c r="G8" s="85" t="s">
        <v>53</v>
      </c>
      <c r="H8" s="212" t="s">
        <v>355</v>
      </c>
      <c r="I8" s="212" t="s">
        <v>356</v>
      </c>
      <c r="J8" s="212" t="s">
        <v>1281</v>
      </c>
      <c r="K8" s="212" t="s">
        <v>357</v>
      </c>
      <c r="L8" s="212" t="s">
        <v>358</v>
      </c>
      <c r="M8" s="212" t="s">
        <v>359</v>
      </c>
    </row>
    <row r="9" spans="1:13" s="11" customFormat="1" ht="76.5" customHeight="1">
      <c r="A9" s="5" t="s">
        <v>74</v>
      </c>
      <c r="B9" s="25" t="s">
        <v>0</v>
      </c>
      <c r="C9" s="5" t="s">
        <v>112</v>
      </c>
      <c r="D9" s="170">
        <v>6561207492</v>
      </c>
      <c r="E9" s="157" t="s">
        <v>178</v>
      </c>
      <c r="F9" s="157" t="s">
        <v>2324</v>
      </c>
      <c r="G9" s="152" t="s">
        <v>179</v>
      </c>
      <c r="H9" s="5">
        <v>75</v>
      </c>
      <c r="I9" s="152" t="s">
        <v>143</v>
      </c>
      <c r="J9" s="152"/>
      <c r="K9" s="152" t="s">
        <v>360</v>
      </c>
      <c r="L9" s="152" t="s">
        <v>2095</v>
      </c>
      <c r="M9" s="152" t="s">
        <v>361</v>
      </c>
    </row>
    <row r="10" spans="1:13" s="70" customFormat="1" ht="117" customHeight="1">
      <c r="A10" s="5" t="s">
        <v>75</v>
      </c>
      <c r="B10" s="159" t="s">
        <v>2</v>
      </c>
      <c r="C10" s="152" t="s">
        <v>177</v>
      </c>
      <c r="D10" s="153">
        <v>6561812514</v>
      </c>
      <c r="E10" s="177" t="s">
        <v>162</v>
      </c>
      <c r="F10" s="155" t="s">
        <v>180</v>
      </c>
      <c r="G10" s="152" t="s">
        <v>181</v>
      </c>
      <c r="H10" s="72">
        <v>33</v>
      </c>
      <c r="I10" s="72"/>
      <c r="J10" s="153" t="s">
        <v>1282</v>
      </c>
      <c r="K10" s="153" t="s">
        <v>1280</v>
      </c>
      <c r="L10" s="153" t="s">
        <v>1282</v>
      </c>
      <c r="M10" s="153" t="s">
        <v>1282</v>
      </c>
    </row>
    <row r="11" spans="1:13" s="70" customFormat="1" ht="51">
      <c r="A11" s="5" t="s">
        <v>76</v>
      </c>
      <c r="B11" s="159" t="s">
        <v>121</v>
      </c>
      <c r="C11" s="5" t="s">
        <v>113</v>
      </c>
      <c r="D11" s="187">
        <v>6090071419</v>
      </c>
      <c r="E11" s="178" t="s">
        <v>147</v>
      </c>
      <c r="F11" s="155" t="s">
        <v>182</v>
      </c>
      <c r="G11" s="152" t="s">
        <v>1897</v>
      </c>
      <c r="H11" s="72">
        <v>38</v>
      </c>
      <c r="I11" s="72"/>
      <c r="J11" s="153" t="s">
        <v>1282</v>
      </c>
      <c r="K11" s="153" t="s">
        <v>1282</v>
      </c>
      <c r="L11" s="153" t="s">
        <v>1282</v>
      </c>
      <c r="M11" s="153" t="s">
        <v>1282</v>
      </c>
    </row>
    <row r="12" spans="1:13" s="11" customFormat="1" ht="35.1" customHeight="1">
      <c r="A12" s="5" t="s">
        <v>77</v>
      </c>
      <c r="B12" s="154" t="s">
        <v>4</v>
      </c>
      <c r="C12" s="5" t="s">
        <v>114</v>
      </c>
      <c r="D12" s="5">
        <v>6090047214</v>
      </c>
      <c r="E12" s="155" t="s">
        <v>170</v>
      </c>
      <c r="F12" s="155" t="s">
        <v>183</v>
      </c>
      <c r="G12" s="152" t="s">
        <v>184</v>
      </c>
      <c r="H12" s="5"/>
      <c r="I12" s="5"/>
      <c r="J12" s="153" t="s">
        <v>1282</v>
      </c>
      <c r="K12" s="153" t="s">
        <v>1282</v>
      </c>
      <c r="L12" s="153" t="s">
        <v>1282</v>
      </c>
      <c r="M12" s="153" t="s">
        <v>1282</v>
      </c>
    </row>
    <row r="13" spans="1:13" s="11" customFormat="1" ht="35.1" customHeight="1">
      <c r="A13" s="5" t="s">
        <v>78</v>
      </c>
      <c r="B13" s="159" t="s">
        <v>124</v>
      </c>
      <c r="C13" s="72" t="s">
        <v>104</v>
      </c>
      <c r="D13" s="160">
        <v>6090047510</v>
      </c>
      <c r="E13" s="178" t="s">
        <v>1348</v>
      </c>
      <c r="F13" s="155" t="s">
        <v>183</v>
      </c>
      <c r="G13" s="152" t="s">
        <v>184</v>
      </c>
      <c r="H13" s="5">
        <v>65</v>
      </c>
      <c r="I13" s="5">
        <v>401</v>
      </c>
      <c r="J13" s="152" t="s">
        <v>143</v>
      </c>
      <c r="K13" s="152" t="s">
        <v>1282</v>
      </c>
      <c r="L13" s="152" t="s">
        <v>1349</v>
      </c>
      <c r="M13" s="152" t="s">
        <v>1282</v>
      </c>
    </row>
    <row r="14" spans="1:13" s="11" customFormat="1" ht="76.5">
      <c r="A14" s="5" t="s">
        <v>79</v>
      </c>
      <c r="B14" s="154" t="s">
        <v>7</v>
      </c>
      <c r="C14" s="5" t="s">
        <v>109</v>
      </c>
      <c r="D14" s="187">
        <v>6090047220</v>
      </c>
      <c r="E14" s="155" t="s">
        <v>161</v>
      </c>
      <c r="F14" s="155" t="s">
        <v>183</v>
      </c>
      <c r="G14" s="152" t="s">
        <v>184</v>
      </c>
      <c r="H14" s="5"/>
      <c r="I14" s="5"/>
      <c r="J14" s="152" t="s">
        <v>1282</v>
      </c>
      <c r="K14" s="152" t="s">
        <v>1953</v>
      </c>
      <c r="L14" s="152" t="s">
        <v>1282</v>
      </c>
      <c r="M14" s="152" t="s">
        <v>1282</v>
      </c>
    </row>
    <row r="15" spans="1:13" s="11" customFormat="1" ht="35.1" customHeight="1">
      <c r="A15" s="5" t="s">
        <v>80</v>
      </c>
      <c r="B15" s="154" t="s">
        <v>117</v>
      </c>
      <c r="C15" s="5" t="s">
        <v>110</v>
      </c>
      <c r="D15" s="161">
        <v>6090073654</v>
      </c>
      <c r="E15" s="155" t="s">
        <v>145</v>
      </c>
      <c r="F15" s="155" t="s">
        <v>186</v>
      </c>
      <c r="G15" s="152" t="s">
        <v>185</v>
      </c>
      <c r="H15" s="5">
        <v>11</v>
      </c>
      <c r="I15" s="5"/>
      <c r="J15" s="152" t="s">
        <v>143</v>
      </c>
      <c r="K15" s="152" t="s">
        <v>1282</v>
      </c>
      <c r="L15" s="152" t="s">
        <v>1282</v>
      </c>
      <c r="M15" s="152" t="s">
        <v>143</v>
      </c>
    </row>
    <row r="16" spans="1:13" s="11" customFormat="1" ht="37.5" customHeight="1">
      <c r="A16" s="5" t="s">
        <v>81</v>
      </c>
      <c r="B16" s="159" t="s">
        <v>119</v>
      </c>
      <c r="C16" s="152" t="s">
        <v>197</v>
      </c>
      <c r="D16" s="5">
        <v>6090063733</v>
      </c>
      <c r="E16" s="155" t="s">
        <v>187</v>
      </c>
      <c r="F16" s="155" t="s">
        <v>188</v>
      </c>
      <c r="G16" s="155" t="s">
        <v>189</v>
      </c>
      <c r="H16" s="5"/>
      <c r="I16" s="5"/>
      <c r="J16" s="152" t="s">
        <v>1282</v>
      </c>
      <c r="K16" s="152" t="s">
        <v>2040</v>
      </c>
      <c r="L16" s="152" t="s">
        <v>1282</v>
      </c>
      <c r="M16" s="152" t="s">
        <v>1282</v>
      </c>
    </row>
    <row r="17" spans="1:13" s="11" customFormat="1" ht="35.1" customHeight="1">
      <c r="A17" s="5" t="s">
        <v>82</v>
      </c>
      <c r="B17" s="154" t="s">
        <v>9</v>
      </c>
      <c r="C17" s="5" t="s">
        <v>107</v>
      </c>
      <c r="D17" s="152">
        <v>6561812483</v>
      </c>
      <c r="E17" s="155" t="s">
        <v>127</v>
      </c>
      <c r="F17" s="155" t="s">
        <v>190</v>
      </c>
      <c r="G17" s="152" t="s">
        <v>191</v>
      </c>
      <c r="H17" s="5">
        <v>15</v>
      </c>
      <c r="I17" s="5"/>
      <c r="J17" s="152" t="s">
        <v>1282</v>
      </c>
      <c r="K17" s="152" t="s">
        <v>1282</v>
      </c>
      <c r="L17" s="152" t="s">
        <v>1282</v>
      </c>
      <c r="M17" s="152" t="s">
        <v>1282</v>
      </c>
    </row>
    <row r="18" spans="1:13" s="11" customFormat="1" ht="35.1" customHeight="1">
      <c r="A18" s="5" t="s">
        <v>83</v>
      </c>
      <c r="B18" s="154" t="s">
        <v>11</v>
      </c>
      <c r="C18" s="152" t="s">
        <v>198</v>
      </c>
      <c r="D18" s="187">
        <v>6090063727</v>
      </c>
      <c r="E18" s="155" t="s">
        <v>144</v>
      </c>
      <c r="F18" s="155" t="s">
        <v>188</v>
      </c>
      <c r="G18" s="155" t="s">
        <v>189</v>
      </c>
      <c r="H18" s="5">
        <v>28</v>
      </c>
      <c r="I18" s="5">
        <v>136</v>
      </c>
      <c r="J18" s="152" t="s">
        <v>1282</v>
      </c>
      <c r="K18" s="152" t="s">
        <v>143</v>
      </c>
      <c r="L18" s="152" t="s">
        <v>143</v>
      </c>
      <c r="M18" s="152" t="s">
        <v>1282</v>
      </c>
    </row>
    <row r="19" spans="1:13" s="11" customFormat="1" ht="87" customHeight="1">
      <c r="A19" s="5" t="s">
        <v>84</v>
      </c>
      <c r="B19" s="154" t="s">
        <v>13</v>
      </c>
      <c r="C19" s="5" t="s">
        <v>108</v>
      </c>
      <c r="D19" s="187">
        <v>6090047237</v>
      </c>
      <c r="E19" s="177" t="s">
        <v>146</v>
      </c>
      <c r="F19" s="155" t="s">
        <v>1570</v>
      </c>
      <c r="G19" s="152" t="s">
        <v>1571</v>
      </c>
      <c r="H19" s="5">
        <v>22</v>
      </c>
      <c r="I19" s="5">
        <v>85</v>
      </c>
      <c r="J19" s="152" t="s">
        <v>143</v>
      </c>
      <c r="K19" s="152" t="s">
        <v>1573</v>
      </c>
      <c r="L19" s="152" t="s">
        <v>1282</v>
      </c>
      <c r="M19" s="152" t="s">
        <v>1282</v>
      </c>
    </row>
    <row r="20" spans="1:13" s="160" customFormat="1" ht="74.25" customHeight="1">
      <c r="A20" s="152" t="s">
        <v>85</v>
      </c>
      <c r="B20" s="159" t="s">
        <v>16</v>
      </c>
      <c r="C20" s="142" t="s">
        <v>105</v>
      </c>
      <c r="D20" s="187">
        <v>6090075587</v>
      </c>
      <c r="E20" s="142" t="s">
        <v>139</v>
      </c>
      <c r="F20" s="142" t="s">
        <v>192</v>
      </c>
      <c r="G20" s="152" t="s">
        <v>193</v>
      </c>
      <c r="H20" s="152">
        <v>19</v>
      </c>
      <c r="I20" s="152"/>
      <c r="J20" s="152" t="s">
        <v>1282</v>
      </c>
      <c r="K20" s="152" t="s">
        <v>1282</v>
      </c>
      <c r="L20" s="152" t="s">
        <v>1614</v>
      </c>
      <c r="M20" s="152" t="s">
        <v>1282</v>
      </c>
    </row>
    <row r="21" spans="1:13" s="11" customFormat="1" ht="35.1" customHeight="1">
      <c r="A21" s="5" t="s">
        <v>86</v>
      </c>
      <c r="B21" s="154" t="s">
        <v>15</v>
      </c>
      <c r="C21" s="5" t="s">
        <v>106</v>
      </c>
      <c r="D21" s="188">
        <v>6090047266</v>
      </c>
      <c r="E21" s="155" t="s">
        <v>160</v>
      </c>
      <c r="F21" s="155" t="s">
        <v>183</v>
      </c>
      <c r="G21" s="155" t="s">
        <v>184</v>
      </c>
      <c r="H21" s="5">
        <v>92</v>
      </c>
      <c r="I21" s="5">
        <v>638</v>
      </c>
      <c r="J21" s="152" t="s">
        <v>1282</v>
      </c>
      <c r="K21" s="152" t="s">
        <v>1282</v>
      </c>
      <c r="L21" s="152" t="s">
        <v>1282</v>
      </c>
      <c r="M21" s="152" t="s">
        <v>1282</v>
      </c>
    </row>
    <row r="22" spans="1:13" s="70" customFormat="1" ht="35.1" customHeight="1">
      <c r="A22" s="5" t="s">
        <v>87</v>
      </c>
      <c r="B22" s="363" t="s">
        <v>17</v>
      </c>
      <c r="C22" s="364" t="s">
        <v>111</v>
      </c>
      <c r="D22" s="365">
        <v>6561811058</v>
      </c>
      <c r="E22" s="366" t="s">
        <v>194</v>
      </c>
      <c r="F22" s="366" t="s">
        <v>196</v>
      </c>
      <c r="G22" s="367" t="s">
        <v>195</v>
      </c>
      <c r="H22" s="368"/>
      <c r="I22" s="368"/>
      <c r="J22" s="152" t="s">
        <v>1282</v>
      </c>
      <c r="K22" s="152" t="s">
        <v>1282</v>
      </c>
      <c r="L22" s="152" t="s">
        <v>1282</v>
      </c>
      <c r="M22" s="152" t="s">
        <v>1282</v>
      </c>
    </row>
    <row r="23" spans="1:13" s="70" customFormat="1" ht="35.1" customHeight="1">
      <c r="A23" s="233" t="s">
        <v>199</v>
      </c>
      <c r="B23" s="162" t="s">
        <v>200</v>
      </c>
      <c r="C23" s="155" t="s">
        <v>201</v>
      </c>
      <c r="D23" s="41">
        <v>6090075742</v>
      </c>
      <c r="E23" s="157" t="s">
        <v>202</v>
      </c>
      <c r="F23" s="157" t="s">
        <v>203</v>
      </c>
      <c r="G23" s="152" t="s">
        <v>204</v>
      </c>
      <c r="H23" s="72"/>
      <c r="I23" s="72"/>
      <c r="J23" s="153" t="s">
        <v>1282</v>
      </c>
      <c r="K23" s="153" t="s">
        <v>1507</v>
      </c>
      <c r="L23" s="152" t="s">
        <v>1282</v>
      </c>
      <c r="M23" s="152" t="s">
        <v>1282</v>
      </c>
    </row>
    <row r="24" spans="1:13" s="14" customFormat="1" ht="12.75" customHeight="1">
      <c r="A24" s="233" t="s">
        <v>362</v>
      </c>
      <c r="B24" s="159" t="s">
        <v>1898</v>
      </c>
      <c r="C24" s="5"/>
      <c r="D24" s="41"/>
      <c r="E24" s="369"/>
      <c r="F24" s="369"/>
      <c r="G24" s="5"/>
      <c r="H24" s="41"/>
      <c r="I24" s="41"/>
      <c r="J24" s="41"/>
      <c r="K24" s="41"/>
      <c r="L24" s="41"/>
      <c r="M24" s="41"/>
    </row>
    <row r="25" spans="1:13" s="14" customFormat="1" ht="10.5" customHeight="1">
      <c r="B25" s="27"/>
      <c r="C25" s="15"/>
      <c r="D25" s="15"/>
      <c r="E25" s="19"/>
      <c r="F25" s="19"/>
      <c r="G25" s="19"/>
    </row>
    <row r="26" spans="1:13" s="14" customFormat="1" ht="10.5" customHeight="1">
      <c r="B26" s="27"/>
      <c r="C26" s="15"/>
      <c r="D26" s="16"/>
      <c r="E26" s="17"/>
      <c r="F26" s="17"/>
      <c r="G26" s="19"/>
    </row>
    <row r="27" spans="1:13" s="14" customFormat="1" ht="11.25" customHeight="1">
      <c r="B27" s="27"/>
      <c r="C27" s="15"/>
      <c r="E27" s="17"/>
      <c r="G27" s="15"/>
    </row>
    <row r="28" spans="1:13" s="14" customFormat="1" ht="12" customHeight="1">
      <c r="B28" s="27"/>
      <c r="C28" s="15"/>
      <c r="E28" s="17"/>
    </row>
    <row r="29" spans="1:13" s="14" customFormat="1" ht="11.25" customHeight="1">
      <c r="B29" s="30"/>
    </row>
    <row r="30" spans="1:13" s="14" customFormat="1">
      <c r="B30" s="30"/>
    </row>
    <row r="31" spans="1:13" s="14" customFormat="1">
      <c r="B31" s="30"/>
    </row>
    <row r="32" spans="1:13" s="14" customFormat="1">
      <c r="B32" s="30"/>
    </row>
    <row r="33" spans="2:2" s="14" customFormat="1">
      <c r="B33" s="30"/>
    </row>
    <row r="34" spans="2:2" s="14" customFormat="1">
      <c r="B34" s="30"/>
    </row>
    <row r="35" spans="2:2" s="14" customFormat="1">
      <c r="B35" s="30"/>
    </row>
    <row r="36" spans="2:2" s="14" customFormat="1">
      <c r="B36" s="30"/>
    </row>
    <row r="37" spans="2:2" s="14" customFormat="1">
      <c r="B37" s="30"/>
    </row>
    <row r="38" spans="2:2" s="14" customFormat="1">
      <c r="B38" s="30"/>
    </row>
    <row r="39" spans="2:2" s="14" customFormat="1">
      <c r="B39" s="30"/>
    </row>
    <row r="40" spans="2:2" s="14" customFormat="1">
      <c r="B40" s="30"/>
    </row>
    <row r="41" spans="2:2" s="14" customFormat="1">
      <c r="B41" s="30"/>
    </row>
    <row r="42" spans="2:2" s="14" customFormat="1">
      <c r="B42" s="30"/>
    </row>
    <row r="43" spans="2:2" s="14" customFormat="1">
      <c r="B43" s="30"/>
    </row>
    <row r="44" spans="2:2" s="14" customFormat="1">
      <c r="B44" s="30"/>
    </row>
    <row r="45" spans="2:2" s="14" customFormat="1">
      <c r="B45" s="30"/>
    </row>
    <row r="46" spans="2:2" s="14" customFormat="1">
      <c r="B46" s="30"/>
    </row>
    <row r="47" spans="2:2" s="14" customFormat="1">
      <c r="B47" s="30"/>
    </row>
    <row r="48" spans="2:2" s="14" customFormat="1">
      <c r="B48" s="30"/>
    </row>
    <row r="49" spans="2:2" s="14" customFormat="1">
      <c r="B49" s="30"/>
    </row>
    <row r="50" spans="2:2" s="14" customFormat="1">
      <c r="B50" s="30"/>
    </row>
    <row r="51" spans="2:2" s="14" customFormat="1">
      <c r="B51" s="30"/>
    </row>
    <row r="52" spans="2:2" s="14" customFormat="1">
      <c r="B52" s="30"/>
    </row>
    <row r="53" spans="2:2" s="14" customFormat="1">
      <c r="B53" s="30"/>
    </row>
    <row r="54" spans="2:2" s="14" customFormat="1">
      <c r="B54" s="30"/>
    </row>
    <row r="55" spans="2:2" s="14" customFormat="1">
      <c r="B55" s="30"/>
    </row>
    <row r="56" spans="2:2" s="14" customFormat="1">
      <c r="B56" s="30"/>
    </row>
    <row r="57" spans="2:2" s="14" customFormat="1">
      <c r="B57" s="30"/>
    </row>
    <row r="58" spans="2:2" s="14" customFormat="1">
      <c r="B58" s="30"/>
    </row>
    <row r="59" spans="2:2" s="14" customFormat="1">
      <c r="B59" s="30"/>
    </row>
    <row r="60" spans="2:2" s="14" customFormat="1">
      <c r="B60" s="30"/>
    </row>
    <row r="61" spans="2:2" s="14" customFormat="1">
      <c r="B61" s="30"/>
    </row>
    <row r="62" spans="2:2" s="14" customFormat="1">
      <c r="B62" s="30"/>
    </row>
    <row r="63" spans="2:2" s="14" customFormat="1">
      <c r="B63" s="30"/>
    </row>
    <row r="64" spans="2:2" s="14" customFormat="1">
      <c r="B64" s="30"/>
    </row>
    <row r="65" spans="2:2" s="18" customFormat="1">
      <c r="B65" s="28"/>
    </row>
    <row r="66" spans="2:2" s="18" customFormat="1">
      <c r="B66" s="28"/>
    </row>
    <row r="67" spans="2:2" s="18" customFormat="1">
      <c r="B67" s="28"/>
    </row>
    <row r="68" spans="2:2" s="18" customFormat="1">
      <c r="B68" s="28"/>
    </row>
    <row r="69" spans="2:2" s="18" customFormat="1">
      <c r="B69" s="28"/>
    </row>
    <row r="70" spans="2:2" s="18" customFormat="1">
      <c r="B70" s="28"/>
    </row>
    <row r="71" spans="2:2" s="18" customFormat="1">
      <c r="B71" s="28"/>
    </row>
    <row r="72" spans="2:2" s="18" customFormat="1">
      <c r="B72" s="28"/>
    </row>
    <row r="73" spans="2:2" s="18" customFormat="1">
      <c r="B73" s="28"/>
    </row>
    <row r="74" spans="2:2" s="18" customFormat="1">
      <c r="B74" s="28"/>
    </row>
    <row r="75" spans="2:2" s="18" customFormat="1">
      <c r="B75" s="28"/>
    </row>
    <row r="76" spans="2:2" s="18" customFormat="1">
      <c r="B76" s="28"/>
    </row>
    <row r="77" spans="2:2" s="18" customFormat="1">
      <c r="B77" s="28"/>
    </row>
    <row r="78" spans="2:2" s="18" customFormat="1">
      <c r="B78" s="28"/>
    </row>
    <row r="79" spans="2:2" s="18" customFormat="1">
      <c r="B79" s="28"/>
    </row>
    <row r="80" spans="2:2" s="18" customFormat="1">
      <c r="B80" s="28"/>
    </row>
    <row r="81" spans="2:2" s="18" customFormat="1">
      <c r="B81" s="28"/>
    </row>
    <row r="82" spans="2:2" s="18" customFormat="1">
      <c r="B82" s="28"/>
    </row>
    <row r="83" spans="2:2" s="18" customFormat="1">
      <c r="B83" s="28"/>
    </row>
    <row r="84" spans="2:2" s="18" customFormat="1">
      <c r="B84" s="28"/>
    </row>
    <row r="85" spans="2:2" s="18" customFormat="1">
      <c r="B85" s="28"/>
    </row>
    <row r="86" spans="2:2" s="18" customFormat="1">
      <c r="B86" s="28"/>
    </row>
    <row r="87" spans="2:2" s="18" customFormat="1">
      <c r="B87" s="28"/>
    </row>
    <row r="88" spans="2:2" s="18" customFormat="1">
      <c r="B88" s="28"/>
    </row>
    <row r="89" spans="2:2" s="18" customFormat="1">
      <c r="B89" s="28"/>
    </row>
    <row r="90" spans="2:2" s="18" customFormat="1">
      <c r="B90" s="28"/>
    </row>
  </sheetData>
  <phoneticPr fontId="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4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U995"/>
  <sheetViews>
    <sheetView view="pageBreakPreview" zoomScaleNormal="100" zoomScaleSheetLayoutView="100" workbookViewId="0">
      <pane ySplit="3" topLeftCell="A580" activePane="bottomLeft" state="frozen"/>
      <selection pane="bottomLeft" activeCell="H586" sqref="H586"/>
    </sheetView>
  </sheetViews>
  <sheetFormatPr defaultRowHeight="12.75"/>
  <cols>
    <col min="1" max="1" width="5.140625" style="13" customWidth="1"/>
    <col min="2" max="2" width="38.42578125" style="51" customWidth="1"/>
    <col min="3" max="3" width="18.7109375" style="13" customWidth="1"/>
    <col min="4" max="4" width="13.42578125" style="50" customWidth="1"/>
    <col min="5" max="5" width="12.7109375" style="50" customWidth="1"/>
    <col min="6" max="6" width="14" style="145" customWidth="1"/>
    <col min="7" max="7" width="11.28515625" style="13" customWidth="1"/>
    <col min="8" max="8" width="21" style="131" customWidth="1"/>
    <col min="9" max="9" width="9.5703125" style="98" customWidth="1"/>
    <col min="10" max="10" width="24.42578125" style="20" customWidth="1"/>
    <col min="11" max="11" width="26.5703125" style="22" customWidth="1"/>
    <col min="12" max="12" width="6.28515625" style="13" customWidth="1"/>
    <col min="13" max="13" width="14.42578125" style="22" customWidth="1"/>
    <col min="14" max="14" width="10.7109375" style="22" customWidth="1"/>
    <col min="15" max="16" width="17.140625" style="22" customWidth="1"/>
    <col min="17" max="17" width="29.140625" style="22" customWidth="1"/>
    <col min="18" max="18" width="14.7109375" style="13" customWidth="1"/>
    <col min="19" max="19" width="19.28515625" style="13" customWidth="1"/>
    <col min="20" max="20" width="13.85546875" style="13" customWidth="1"/>
    <col min="21" max="21" width="12.42578125" style="13" customWidth="1"/>
    <col min="22" max="22" width="11.28515625" style="13" customWidth="1"/>
    <col min="23" max="23" width="13.42578125" style="13" customWidth="1"/>
    <col min="24" max="24" width="12.140625" style="13" customWidth="1"/>
    <col min="25" max="25" width="17.7109375" style="13" customWidth="1"/>
    <col min="26" max="26" width="16.42578125" style="13" customWidth="1"/>
    <col min="27" max="27" width="13.28515625" style="13" customWidth="1"/>
    <col min="28" max="16384" width="9.140625" style="13"/>
  </cols>
  <sheetData>
    <row r="1" spans="1:43">
      <c r="A1" s="635" t="s">
        <v>70</v>
      </c>
      <c r="B1" s="429"/>
      <c r="C1" s="430"/>
      <c r="D1" s="431"/>
      <c r="E1" s="431"/>
      <c r="F1" s="432"/>
      <c r="G1" s="430"/>
      <c r="H1" s="433"/>
      <c r="I1" s="434"/>
      <c r="J1" s="435"/>
      <c r="K1" s="436"/>
      <c r="L1" s="428" t="s">
        <v>70</v>
      </c>
      <c r="M1" s="436"/>
      <c r="N1" s="436"/>
      <c r="O1" s="436"/>
      <c r="P1" s="436"/>
      <c r="Q1" s="436"/>
      <c r="R1" s="430"/>
      <c r="S1" s="430"/>
      <c r="T1" s="430"/>
      <c r="U1" s="430"/>
      <c r="V1" s="430"/>
      <c r="W1" s="430"/>
      <c r="X1" s="430"/>
      <c r="Y1" s="430"/>
      <c r="Z1" s="430"/>
      <c r="AA1" s="430"/>
    </row>
    <row r="2" spans="1:43" ht="28.5" customHeight="1">
      <c r="A2" s="686" t="s">
        <v>54</v>
      </c>
      <c r="B2" s="686" t="s">
        <v>55</v>
      </c>
      <c r="C2" s="686" t="s">
        <v>56</v>
      </c>
      <c r="D2" s="686" t="s">
        <v>90</v>
      </c>
      <c r="E2" s="686" t="s">
        <v>102</v>
      </c>
      <c r="F2" s="686" t="s">
        <v>91</v>
      </c>
      <c r="G2" s="714" t="s">
        <v>96</v>
      </c>
      <c r="H2" s="694" t="s">
        <v>122</v>
      </c>
      <c r="I2" s="714" t="s">
        <v>115</v>
      </c>
      <c r="J2" s="686" t="s">
        <v>92</v>
      </c>
      <c r="K2" s="686" t="s">
        <v>35</v>
      </c>
      <c r="L2" s="686" t="s">
        <v>54</v>
      </c>
      <c r="M2" s="686" t="s">
        <v>57</v>
      </c>
      <c r="N2" s="687"/>
      <c r="O2" s="687"/>
      <c r="P2" s="686" t="s">
        <v>103</v>
      </c>
      <c r="Q2" s="713" t="s">
        <v>93</v>
      </c>
      <c r="R2" s="686" t="s">
        <v>69</v>
      </c>
      <c r="S2" s="687"/>
      <c r="T2" s="687"/>
      <c r="U2" s="687"/>
      <c r="V2" s="687"/>
      <c r="W2" s="687"/>
      <c r="X2" s="686" t="s">
        <v>58</v>
      </c>
      <c r="Y2" s="686" t="s">
        <v>59</v>
      </c>
      <c r="Z2" s="686" t="s">
        <v>60</v>
      </c>
      <c r="AA2" s="686" t="s">
        <v>94</v>
      </c>
    </row>
    <row r="3" spans="1:43" ht="59.25" customHeight="1">
      <c r="A3" s="687"/>
      <c r="B3" s="687"/>
      <c r="C3" s="687"/>
      <c r="D3" s="687"/>
      <c r="E3" s="687"/>
      <c r="F3" s="687"/>
      <c r="G3" s="687"/>
      <c r="H3" s="695"/>
      <c r="I3" s="687"/>
      <c r="J3" s="687"/>
      <c r="K3" s="687"/>
      <c r="L3" s="687"/>
      <c r="M3" s="437" t="s">
        <v>61</v>
      </c>
      <c r="N3" s="437" t="s">
        <v>62</v>
      </c>
      <c r="O3" s="437" t="s">
        <v>63</v>
      </c>
      <c r="P3" s="687"/>
      <c r="Q3" s="687"/>
      <c r="R3" s="437" t="s">
        <v>64</v>
      </c>
      <c r="S3" s="437" t="s">
        <v>95</v>
      </c>
      <c r="T3" s="437" t="s">
        <v>65</v>
      </c>
      <c r="U3" s="437" t="s">
        <v>66</v>
      </c>
      <c r="V3" s="437" t="s">
        <v>67</v>
      </c>
      <c r="W3" s="437" t="s">
        <v>68</v>
      </c>
      <c r="X3" s="687"/>
      <c r="Y3" s="687"/>
      <c r="Z3" s="687"/>
      <c r="AA3" s="712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</row>
    <row r="4" spans="1:43" s="29" customFormat="1">
      <c r="A4" s="709" t="s">
        <v>1</v>
      </c>
      <c r="B4" s="710"/>
      <c r="C4" s="710"/>
      <c r="D4" s="710"/>
      <c r="E4" s="710"/>
      <c r="F4" s="710"/>
      <c r="G4" s="710"/>
      <c r="H4" s="710"/>
      <c r="I4" s="710"/>
      <c r="J4" s="710"/>
      <c r="K4" s="710"/>
      <c r="L4" s="710"/>
      <c r="M4" s="710"/>
      <c r="N4" s="710"/>
      <c r="O4" s="710"/>
      <c r="P4" s="710"/>
      <c r="Q4" s="710"/>
      <c r="R4" s="710"/>
      <c r="S4" s="710"/>
      <c r="T4" s="710"/>
      <c r="U4" s="710"/>
      <c r="V4" s="710"/>
      <c r="W4" s="710"/>
      <c r="X4" s="710"/>
      <c r="Y4" s="710"/>
      <c r="Z4" s="710"/>
      <c r="AA4" s="711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</row>
    <row r="5" spans="1:43" s="70" customFormat="1">
      <c r="A5" s="438" t="s">
        <v>74</v>
      </c>
      <c r="B5" s="439" t="s">
        <v>697</v>
      </c>
      <c r="C5" s="438"/>
      <c r="D5" s="440" t="s">
        <v>128</v>
      </c>
      <c r="E5" s="441"/>
      <c r="F5" s="441"/>
      <c r="G5" s="440">
        <v>1999</v>
      </c>
      <c r="H5" s="442">
        <v>108272.15</v>
      </c>
      <c r="I5" s="443" t="s">
        <v>2134</v>
      </c>
      <c r="J5" s="444"/>
      <c r="K5" s="440" t="s">
        <v>972</v>
      </c>
      <c r="L5" s="445"/>
      <c r="M5" s="438"/>
      <c r="N5" s="438"/>
      <c r="O5" s="438"/>
      <c r="P5" s="438"/>
      <c r="Q5" s="446"/>
      <c r="R5" s="438"/>
      <c r="S5" s="438"/>
      <c r="T5" s="438"/>
      <c r="U5" s="438"/>
      <c r="V5" s="438"/>
      <c r="W5" s="441"/>
      <c r="X5" s="447"/>
      <c r="Y5" s="447"/>
      <c r="Z5" s="447"/>
      <c r="AA5" s="448"/>
      <c r="AB5" s="215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</row>
    <row r="6" spans="1:43" s="70" customFormat="1">
      <c r="A6" s="438" t="s">
        <v>75</v>
      </c>
      <c r="B6" s="439" t="s">
        <v>697</v>
      </c>
      <c r="C6" s="438"/>
      <c r="D6" s="440" t="s">
        <v>128</v>
      </c>
      <c r="E6" s="441"/>
      <c r="F6" s="441"/>
      <c r="G6" s="440">
        <v>1999</v>
      </c>
      <c r="H6" s="442">
        <v>64983.75</v>
      </c>
      <c r="I6" s="443" t="s">
        <v>2134</v>
      </c>
      <c r="J6" s="449"/>
      <c r="K6" s="440" t="s">
        <v>973</v>
      </c>
      <c r="L6" s="445"/>
      <c r="M6" s="438"/>
      <c r="N6" s="438"/>
      <c r="O6" s="438"/>
      <c r="P6" s="438"/>
      <c r="Q6" s="438"/>
      <c r="R6" s="438"/>
      <c r="S6" s="438"/>
      <c r="T6" s="438"/>
      <c r="U6" s="438"/>
      <c r="V6" s="438"/>
      <c r="W6" s="441"/>
      <c r="X6" s="447"/>
      <c r="Y6" s="447"/>
      <c r="Z6" s="447"/>
      <c r="AA6" s="448"/>
      <c r="AB6" s="215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</row>
    <row r="7" spans="1:43" s="70" customFormat="1">
      <c r="A7" s="438" t="s">
        <v>76</v>
      </c>
      <c r="B7" s="439" t="s">
        <v>697</v>
      </c>
      <c r="C7" s="438"/>
      <c r="D7" s="440" t="s">
        <v>128</v>
      </c>
      <c r="E7" s="441"/>
      <c r="F7" s="441"/>
      <c r="G7" s="440">
        <v>1999</v>
      </c>
      <c r="H7" s="442">
        <v>133564</v>
      </c>
      <c r="I7" s="443" t="s">
        <v>2134</v>
      </c>
      <c r="J7" s="449"/>
      <c r="K7" s="440" t="s">
        <v>974</v>
      </c>
      <c r="L7" s="445"/>
      <c r="M7" s="438"/>
      <c r="N7" s="438"/>
      <c r="O7" s="438"/>
      <c r="P7" s="438"/>
      <c r="Q7" s="438"/>
      <c r="R7" s="438"/>
      <c r="S7" s="438"/>
      <c r="T7" s="438"/>
      <c r="U7" s="438"/>
      <c r="V7" s="438"/>
      <c r="W7" s="441"/>
      <c r="X7" s="447"/>
      <c r="Y7" s="447"/>
      <c r="Z7" s="447"/>
      <c r="AA7" s="448"/>
      <c r="AB7" s="215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</row>
    <row r="8" spans="1:43" s="70" customFormat="1">
      <c r="A8" s="438" t="s">
        <v>77</v>
      </c>
      <c r="B8" s="439" t="s">
        <v>698</v>
      </c>
      <c r="C8" s="438"/>
      <c r="D8" s="440" t="s">
        <v>128</v>
      </c>
      <c r="E8" s="441"/>
      <c r="F8" s="441"/>
      <c r="G8" s="440">
        <v>1999</v>
      </c>
      <c r="H8" s="442">
        <v>201277.58</v>
      </c>
      <c r="I8" s="443" t="s">
        <v>2134</v>
      </c>
      <c r="J8" s="449"/>
      <c r="K8" s="440" t="s">
        <v>975</v>
      </c>
      <c r="L8" s="445"/>
      <c r="M8" s="438"/>
      <c r="N8" s="438"/>
      <c r="O8" s="438"/>
      <c r="P8" s="438"/>
      <c r="Q8" s="438"/>
      <c r="R8" s="438"/>
      <c r="S8" s="438"/>
      <c r="T8" s="438"/>
      <c r="U8" s="438"/>
      <c r="V8" s="438"/>
      <c r="W8" s="441"/>
      <c r="X8" s="447"/>
      <c r="Y8" s="447"/>
      <c r="Z8" s="447"/>
      <c r="AA8" s="448"/>
      <c r="AB8" s="215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</row>
    <row r="9" spans="1:43" s="70" customFormat="1">
      <c r="A9" s="438" t="s">
        <v>78</v>
      </c>
      <c r="B9" s="439" t="s">
        <v>699</v>
      </c>
      <c r="C9" s="438"/>
      <c r="D9" s="440" t="s">
        <v>128</v>
      </c>
      <c r="E9" s="441"/>
      <c r="F9" s="441"/>
      <c r="G9" s="440">
        <v>1999</v>
      </c>
      <c r="H9" s="442">
        <v>174055.28</v>
      </c>
      <c r="I9" s="443" t="s">
        <v>2134</v>
      </c>
      <c r="J9" s="449"/>
      <c r="K9" s="440" t="s">
        <v>976</v>
      </c>
      <c r="L9" s="445"/>
      <c r="M9" s="438"/>
      <c r="N9" s="438"/>
      <c r="O9" s="438"/>
      <c r="P9" s="438"/>
      <c r="Q9" s="438"/>
      <c r="R9" s="438"/>
      <c r="S9" s="438"/>
      <c r="T9" s="438"/>
      <c r="U9" s="438"/>
      <c r="V9" s="438"/>
      <c r="W9" s="441"/>
      <c r="X9" s="447"/>
      <c r="Y9" s="447"/>
      <c r="Z9" s="447"/>
      <c r="AA9" s="448"/>
      <c r="AB9" s="215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</row>
    <row r="10" spans="1:43" s="70" customFormat="1">
      <c r="A10" s="438" t="s">
        <v>79</v>
      </c>
      <c r="B10" s="439" t="s">
        <v>700</v>
      </c>
      <c r="C10" s="438"/>
      <c r="D10" s="440" t="s">
        <v>128</v>
      </c>
      <c r="E10" s="441"/>
      <c r="F10" s="441"/>
      <c r="G10" s="440">
        <v>2001</v>
      </c>
      <c r="H10" s="442">
        <v>90035.3</v>
      </c>
      <c r="I10" s="443" t="s">
        <v>2134</v>
      </c>
      <c r="J10" s="449"/>
      <c r="K10" s="440" t="s">
        <v>977</v>
      </c>
      <c r="L10" s="445"/>
      <c r="M10" s="438"/>
      <c r="N10" s="438"/>
      <c r="O10" s="438"/>
      <c r="P10" s="438"/>
      <c r="Q10" s="438"/>
      <c r="R10" s="438"/>
      <c r="S10" s="438"/>
      <c r="T10" s="438"/>
      <c r="U10" s="438"/>
      <c r="V10" s="438"/>
      <c r="W10" s="441"/>
      <c r="X10" s="447"/>
      <c r="Y10" s="447"/>
      <c r="Z10" s="447"/>
      <c r="AA10" s="448"/>
      <c r="AB10" s="215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</row>
    <row r="11" spans="1:43" s="70" customFormat="1">
      <c r="A11" s="438" t="s">
        <v>80</v>
      </c>
      <c r="B11" s="439" t="s">
        <v>701</v>
      </c>
      <c r="C11" s="438"/>
      <c r="D11" s="440" t="s">
        <v>128</v>
      </c>
      <c r="E11" s="441"/>
      <c r="F11" s="441"/>
      <c r="G11" s="440">
        <v>1996</v>
      </c>
      <c r="H11" s="442">
        <v>6664.4</v>
      </c>
      <c r="I11" s="443" t="s">
        <v>2134</v>
      </c>
      <c r="J11" s="449"/>
      <c r="K11" s="440" t="s">
        <v>978</v>
      </c>
      <c r="L11" s="445"/>
      <c r="M11" s="438"/>
      <c r="N11" s="438"/>
      <c r="O11" s="438"/>
      <c r="P11" s="438"/>
      <c r="Q11" s="438"/>
      <c r="R11" s="438"/>
      <c r="S11" s="438"/>
      <c r="T11" s="438"/>
      <c r="U11" s="438"/>
      <c r="V11" s="438"/>
      <c r="W11" s="441"/>
      <c r="X11" s="447"/>
      <c r="Y11" s="447"/>
      <c r="Z11" s="447"/>
      <c r="AA11" s="448"/>
      <c r="AB11" s="215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</row>
    <row r="12" spans="1:43" s="70" customFormat="1">
      <c r="A12" s="438" t="s">
        <v>81</v>
      </c>
      <c r="B12" s="450" t="s">
        <v>702</v>
      </c>
      <c r="C12" s="438"/>
      <c r="D12" s="440" t="s">
        <v>128</v>
      </c>
      <c r="E12" s="441"/>
      <c r="F12" s="441"/>
      <c r="G12" s="451">
        <v>1998</v>
      </c>
      <c r="H12" s="442">
        <v>22799</v>
      </c>
      <c r="I12" s="443" t="s">
        <v>2134</v>
      </c>
      <c r="J12" s="449"/>
      <c r="K12" s="440" t="s">
        <v>979</v>
      </c>
      <c r="L12" s="445"/>
      <c r="M12" s="438"/>
      <c r="N12" s="438"/>
      <c r="O12" s="438"/>
      <c r="P12" s="438"/>
      <c r="Q12" s="438"/>
      <c r="R12" s="438"/>
      <c r="S12" s="438"/>
      <c r="T12" s="438"/>
      <c r="U12" s="438"/>
      <c r="V12" s="438"/>
      <c r="W12" s="441"/>
      <c r="X12" s="447"/>
      <c r="Y12" s="447"/>
      <c r="Z12" s="447"/>
      <c r="AA12" s="448"/>
      <c r="AB12" s="215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</row>
    <row r="13" spans="1:43" s="70" customFormat="1">
      <c r="A13" s="438" t="s">
        <v>82</v>
      </c>
      <c r="B13" s="450" t="s">
        <v>702</v>
      </c>
      <c r="C13" s="438"/>
      <c r="D13" s="440" t="s">
        <v>128</v>
      </c>
      <c r="E13" s="441"/>
      <c r="F13" s="441"/>
      <c r="G13" s="451">
        <v>1998</v>
      </c>
      <c r="H13" s="442">
        <v>22799</v>
      </c>
      <c r="I13" s="443" t="s">
        <v>2134</v>
      </c>
      <c r="J13" s="449"/>
      <c r="K13" s="440" t="s">
        <v>979</v>
      </c>
      <c r="L13" s="445"/>
      <c r="M13" s="438"/>
      <c r="N13" s="438"/>
      <c r="O13" s="438"/>
      <c r="P13" s="438"/>
      <c r="Q13" s="438"/>
      <c r="R13" s="438"/>
      <c r="S13" s="438"/>
      <c r="T13" s="438"/>
      <c r="U13" s="438"/>
      <c r="V13" s="438"/>
      <c r="W13" s="441"/>
      <c r="X13" s="447"/>
      <c r="Y13" s="447"/>
      <c r="Z13" s="447"/>
      <c r="AA13" s="448"/>
      <c r="AB13" s="215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</row>
    <row r="14" spans="1:43" s="70" customFormat="1">
      <c r="A14" s="438" t="s">
        <v>83</v>
      </c>
      <c r="B14" s="450" t="s">
        <v>702</v>
      </c>
      <c r="C14" s="438"/>
      <c r="D14" s="440" t="s">
        <v>128</v>
      </c>
      <c r="E14" s="441"/>
      <c r="F14" s="441"/>
      <c r="G14" s="451">
        <v>1998</v>
      </c>
      <c r="H14" s="442">
        <v>4560</v>
      </c>
      <c r="I14" s="443" t="s">
        <v>2134</v>
      </c>
      <c r="J14" s="438"/>
      <c r="K14" s="440" t="s">
        <v>979</v>
      </c>
      <c r="L14" s="445"/>
      <c r="M14" s="438"/>
      <c r="N14" s="438"/>
      <c r="O14" s="438"/>
      <c r="P14" s="438"/>
      <c r="Q14" s="438"/>
      <c r="R14" s="438"/>
      <c r="S14" s="438"/>
      <c r="T14" s="438"/>
      <c r="U14" s="438"/>
      <c r="V14" s="438"/>
      <c r="W14" s="441"/>
      <c r="X14" s="447"/>
      <c r="Y14" s="447"/>
      <c r="Z14" s="447"/>
      <c r="AA14" s="448"/>
      <c r="AB14" s="215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</row>
    <row r="15" spans="1:43" s="70" customFormat="1">
      <c r="A15" s="438" t="s">
        <v>84</v>
      </c>
      <c r="B15" s="450" t="s">
        <v>702</v>
      </c>
      <c r="C15" s="438"/>
      <c r="D15" s="440" t="s">
        <v>128</v>
      </c>
      <c r="E15" s="441"/>
      <c r="F15" s="441"/>
      <c r="G15" s="451">
        <v>1998</v>
      </c>
      <c r="H15" s="442">
        <v>3040</v>
      </c>
      <c r="I15" s="443" t="s">
        <v>2134</v>
      </c>
      <c r="J15" s="438"/>
      <c r="K15" s="440" t="s">
        <v>979</v>
      </c>
      <c r="L15" s="445"/>
      <c r="M15" s="438"/>
      <c r="N15" s="438"/>
      <c r="O15" s="438"/>
      <c r="P15" s="438"/>
      <c r="Q15" s="438"/>
      <c r="R15" s="438"/>
      <c r="S15" s="438"/>
      <c r="T15" s="438"/>
      <c r="U15" s="438"/>
      <c r="V15" s="438"/>
      <c r="W15" s="441"/>
      <c r="X15" s="447"/>
      <c r="Y15" s="447"/>
      <c r="Z15" s="447"/>
      <c r="AA15" s="448"/>
      <c r="AB15" s="215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</row>
    <row r="16" spans="1:43" s="70" customFormat="1">
      <c r="A16" s="438" t="s">
        <v>85</v>
      </c>
      <c r="B16" s="450" t="s">
        <v>703</v>
      </c>
      <c r="C16" s="452"/>
      <c r="D16" s="440" t="s">
        <v>128</v>
      </c>
      <c r="E16" s="441"/>
      <c r="F16" s="441"/>
      <c r="G16" s="451">
        <v>2001</v>
      </c>
      <c r="H16" s="442">
        <v>30002.31</v>
      </c>
      <c r="I16" s="443" t="s">
        <v>2134</v>
      </c>
      <c r="J16" s="452"/>
      <c r="K16" s="440" t="s">
        <v>133</v>
      </c>
      <c r="L16" s="445"/>
      <c r="M16" s="452"/>
      <c r="N16" s="452"/>
      <c r="O16" s="452"/>
      <c r="P16" s="452"/>
      <c r="Q16" s="452"/>
      <c r="R16" s="452"/>
      <c r="S16" s="452"/>
      <c r="T16" s="452"/>
      <c r="U16" s="452"/>
      <c r="V16" s="452"/>
      <c r="W16" s="441"/>
      <c r="X16" s="447"/>
      <c r="Y16" s="447"/>
      <c r="Z16" s="447"/>
      <c r="AA16" s="448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</row>
    <row r="17" spans="1:43" s="70" customFormat="1">
      <c r="A17" s="438" t="s">
        <v>86</v>
      </c>
      <c r="B17" s="450" t="s">
        <v>704</v>
      </c>
      <c r="C17" s="452"/>
      <c r="D17" s="440" t="s">
        <v>128</v>
      </c>
      <c r="E17" s="441"/>
      <c r="F17" s="441"/>
      <c r="G17" s="451">
        <v>2001</v>
      </c>
      <c r="H17" s="442">
        <v>28179.74</v>
      </c>
      <c r="I17" s="443" t="s">
        <v>2134</v>
      </c>
      <c r="J17" s="452"/>
      <c r="K17" s="440" t="s">
        <v>133</v>
      </c>
      <c r="L17" s="445"/>
      <c r="M17" s="452"/>
      <c r="N17" s="452"/>
      <c r="O17" s="452"/>
      <c r="P17" s="452"/>
      <c r="Q17" s="452"/>
      <c r="R17" s="452"/>
      <c r="S17" s="452"/>
      <c r="T17" s="452"/>
      <c r="U17" s="452"/>
      <c r="V17" s="452"/>
      <c r="W17" s="441"/>
      <c r="X17" s="447"/>
      <c r="Y17" s="447"/>
      <c r="Z17" s="447"/>
      <c r="AA17" s="448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</row>
    <row r="18" spans="1:43" s="70" customFormat="1">
      <c r="A18" s="438" t="s">
        <v>87</v>
      </c>
      <c r="B18" s="450" t="s">
        <v>705</v>
      </c>
      <c r="C18" s="452"/>
      <c r="D18" s="440" t="s">
        <v>128</v>
      </c>
      <c r="E18" s="441"/>
      <c r="F18" s="441"/>
      <c r="G18" s="451">
        <v>2001</v>
      </c>
      <c r="H18" s="442">
        <v>8717.77</v>
      </c>
      <c r="I18" s="443" t="s">
        <v>2134</v>
      </c>
      <c r="J18" s="452"/>
      <c r="K18" s="440" t="s">
        <v>133</v>
      </c>
      <c r="L18" s="445"/>
      <c r="M18" s="452"/>
      <c r="N18" s="452"/>
      <c r="O18" s="452"/>
      <c r="P18" s="452"/>
      <c r="Q18" s="452"/>
      <c r="R18" s="452"/>
      <c r="S18" s="452"/>
      <c r="T18" s="452"/>
      <c r="U18" s="452"/>
      <c r="V18" s="452"/>
      <c r="W18" s="441"/>
      <c r="X18" s="447"/>
      <c r="Y18" s="447"/>
      <c r="Z18" s="447"/>
      <c r="AA18" s="448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</row>
    <row r="19" spans="1:43" s="70" customFormat="1" ht="36">
      <c r="A19" s="438" t="s">
        <v>199</v>
      </c>
      <c r="B19" s="450" t="s">
        <v>706</v>
      </c>
      <c r="C19" s="452"/>
      <c r="D19" s="440" t="s">
        <v>128</v>
      </c>
      <c r="E19" s="441"/>
      <c r="F19" s="441"/>
      <c r="G19" s="451">
        <v>1998</v>
      </c>
      <c r="H19" s="442">
        <v>6495000</v>
      </c>
      <c r="I19" s="443" t="s">
        <v>2133</v>
      </c>
      <c r="J19" s="452"/>
      <c r="K19" s="440" t="s">
        <v>980</v>
      </c>
      <c r="L19" s="445"/>
      <c r="M19" s="452"/>
      <c r="N19" s="452"/>
      <c r="O19" s="452"/>
      <c r="P19" s="452"/>
      <c r="Q19" s="453" t="s">
        <v>1158</v>
      </c>
      <c r="R19" s="452"/>
      <c r="S19" s="452"/>
      <c r="T19" s="452"/>
      <c r="U19" s="452"/>
      <c r="V19" s="452"/>
      <c r="W19" s="441"/>
      <c r="X19" s="448"/>
      <c r="Y19" s="447"/>
      <c r="Z19" s="447"/>
      <c r="AA19" s="448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</row>
    <row r="20" spans="1:43" s="70" customFormat="1">
      <c r="A20" s="438" t="s">
        <v>362</v>
      </c>
      <c r="B20" s="454" t="s">
        <v>707</v>
      </c>
      <c r="C20" s="452"/>
      <c r="D20" s="441" t="s">
        <v>128</v>
      </c>
      <c r="E20" s="441"/>
      <c r="F20" s="441"/>
      <c r="G20" s="455">
        <v>1998</v>
      </c>
      <c r="H20" s="456">
        <v>86929</v>
      </c>
      <c r="I20" s="443" t="s">
        <v>2134</v>
      </c>
      <c r="J20" s="452"/>
      <c r="K20" s="441" t="s">
        <v>981</v>
      </c>
      <c r="L20" s="445"/>
      <c r="M20" s="452"/>
      <c r="N20" s="452"/>
      <c r="O20" s="452"/>
      <c r="P20" s="452"/>
      <c r="Q20" s="452"/>
      <c r="R20" s="452"/>
      <c r="S20" s="452"/>
      <c r="T20" s="452"/>
      <c r="U20" s="452"/>
      <c r="V20" s="452"/>
      <c r="W20" s="441"/>
      <c r="X20" s="457"/>
      <c r="Y20" s="458"/>
      <c r="Z20" s="458"/>
      <c r="AA20" s="457" t="s">
        <v>361</v>
      </c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</row>
    <row r="21" spans="1:43" s="70" customFormat="1" ht="24">
      <c r="A21" s="438" t="s">
        <v>363</v>
      </c>
      <c r="B21" s="454" t="s">
        <v>708</v>
      </c>
      <c r="C21" s="452"/>
      <c r="D21" s="441" t="s">
        <v>128</v>
      </c>
      <c r="E21" s="441"/>
      <c r="F21" s="441"/>
      <c r="G21" s="455">
        <v>1998</v>
      </c>
      <c r="H21" s="456">
        <v>882000</v>
      </c>
      <c r="I21" s="459" t="s">
        <v>2133</v>
      </c>
      <c r="J21" s="452"/>
      <c r="K21" s="441" t="s">
        <v>982</v>
      </c>
      <c r="L21" s="445"/>
      <c r="M21" s="452"/>
      <c r="N21" s="452"/>
      <c r="O21" s="452"/>
      <c r="P21" s="452"/>
      <c r="Q21" s="452" t="s">
        <v>1159</v>
      </c>
      <c r="R21" s="452"/>
      <c r="S21" s="452"/>
      <c r="T21" s="452"/>
      <c r="U21" s="452"/>
      <c r="V21" s="452"/>
      <c r="W21" s="441"/>
      <c r="X21" s="460">
        <v>268</v>
      </c>
      <c r="Y21" s="458"/>
      <c r="Z21" s="458"/>
      <c r="AA21" s="457" t="s">
        <v>361</v>
      </c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</row>
    <row r="22" spans="1:43" s="70" customFormat="1">
      <c r="A22" s="438" t="s">
        <v>364</v>
      </c>
      <c r="B22" s="454" t="s">
        <v>709</v>
      </c>
      <c r="C22" s="452"/>
      <c r="D22" s="441" t="s">
        <v>128</v>
      </c>
      <c r="E22" s="441"/>
      <c r="F22" s="441"/>
      <c r="G22" s="455">
        <v>2001</v>
      </c>
      <c r="H22" s="456">
        <v>9140.8000000000011</v>
      </c>
      <c r="I22" s="443" t="s">
        <v>2134</v>
      </c>
      <c r="J22" s="452"/>
      <c r="K22" s="441" t="s">
        <v>133</v>
      </c>
      <c r="L22" s="445"/>
      <c r="M22" s="452"/>
      <c r="N22" s="452"/>
      <c r="O22" s="452"/>
      <c r="P22" s="452"/>
      <c r="Q22" s="461"/>
      <c r="R22" s="452"/>
      <c r="S22" s="452"/>
      <c r="T22" s="452"/>
      <c r="U22" s="452"/>
      <c r="V22" s="452"/>
      <c r="W22" s="441"/>
      <c r="X22" s="457"/>
      <c r="Y22" s="458"/>
      <c r="Z22" s="458"/>
      <c r="AA22" s="457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</row>
    <row r="23" spans="1:43" s="70" customFormat="1">
      <c r="A23" s="438" t="s">
        <v>365</v>
      </c>
      <c r="B23" s="454" t="s">
        <v>710</v>
      </c>
      <c r="C23" s="452"/>
      <c r="D23" s="441" t="s">
        <v>128</v>
      </c>
      <c r="E23" s="441"/>
      <c r="F23" s="441"/>
      <c r="G23" s="455"/>
      <c r="H23" s="456">
        <v>1139000</v>
      </c>
      <c r="I23" s="459" t="s">
        <v>2133</v>
      </c>
      <c r="J23" s="452"/>
      <c r="K23" s="441" t="s">
        <v>983</v>
      </c>
      <c r="L23" s="445"/>
      <c r="M23" s="452"/>
      <c r="N23" s="452"/>
      <c r="O23" s="452"/>
      <c r="P23" s="452"/>
      <c r="Q23" s="461"/>
      <c r="R23" s="452"/>
      <c r="S23" s="452"/>
      <c r="T23" s="452"/>
      <c r="U23" s="452"/>
      <c r="V23" s="452"/>
      <c r="W23" s="441"/>
      <c r="X23" s="457">
        <v>334.43</v>
      </c>
      <c r="Y23" s="458">
        <v>2</v>
      </c>
      <c r="Z23" s="458" t="s">
        <v>1163</v>
      </c>
      <c r="AA23" s="457" t="s">
        <v>361</v>
      </c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</row>
    <row r="24" spans="1:43" s="70" customFormat="1" ht="24">
      <c r="A24" s="438" t="s">
        <v>366</v>
      </c>
      <c r="B24" s="454" t="s">
        <v>711</v>
      </c>
      <c r="C24" s="452"/>
      <c r="D24" s="441" t="s">
        <v>128</v>
      </c>
      <c r="E24" s="441"/>
      <c r="F24" s="441"/>
      <c r="G24" s="455">
        <v>2001</v>
      </c>
      <c r="H24" s="456">
        <v>888000</v>
      </c>
      <c r="I24" s="459" t="s">
        <v>2133</v>
      </c>
      <c r="J24" s="452"/>
      <c r="K24" s="441" t="s">
        <v>134</v>
      </c>
      <c r="L24" s="445"/>
      <c r="M24" s="452"/>
      <c r="N24" s="452"/>
      <c r="O24" s="452"/>
      <c r="P24" s="452"/>
      <c r="Q24" s="461" t="s">
        <v>1160</v>
      </c>
      <c r="R24" s="452"/>
      <c r="S24" s="452"/>
      <c r="T24" s="452"/>
      <c r="U24" s="452"/>
      <c r="V24" s="452"/>
      <c r="W24" s="441"/>
      <c r="X24" s="460">
        <v>270</v>
      </c>
      <c r="Y24" s="458" t="s">
        <v>1165</v>
      </c>
      <c r="Z24" s="458" t="s">
        <v>361</v>
      </c>
      <c r="AA24" s="457" t="s">
        <v>361</v>
      </c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</row>
    <row r="25" spans="1:43" s="70" customFormat="1" ht="24">
      <c r="A25" s="438" t="s">
        <v>367</v>
      </c>
      <c r="B25" s="454" t="s">
        <v>712</v>
      </c>
      <c r="C25" s="452"/>
      <c r="D25" s="441" t="s">
        <v>128</v>
      </c>
      <c r="E25" s="441"/>
      <c r="F25" s="441"/>
      <c r="G25" s="455">
        <v>2001</v>
      </c>
      <c r="H25" s="456">
        <v>641000</v>
      </c>
      <c r="I25" s="459" t="s">
        <v>2133</v>
      </c>
      <c r="J25" s="462"/>
      <c r="K25" s="441" t="s">
        <v>133</v>
      </c>
      <c r="L25" s="445"/>
      <c r="M25" s="463"/>
      <c r="N25" s="463"/>
      <c r="O25" s="463"/>
      <c r="P25" s="463"/>
      <c r="Q25" s="461" t="s">
        <v>1161</v>
      </c>
      <c r="R25" s="463"/>
      <c r="S25" s="463"/>
      <c r="T25" s="463"/>
      <c r="U25" s="463"/>
      <c r="V25" s="463"/>
      <c r="W25" s="441"/>
      <c r="X25" s="460">
        <v>195</v>
      </c>
      <c r="Y25" s="458" t="s">
        <v>1166</v>
      </c>
      <c r="Z25" s="458" t="s">
        <v>1164</v>
      </c>
      <c r="AA25" s="457" t="s">
        <v>361</v>
      </c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</row>
    <row r="26" spans="1:43" s="70" customFormat="1">
      <c r="A26" s="438" t="s">
        <v>368</v>
      </c>
      <c r="B26" s="454" t="s">
        <v>713</v>
      </c>
      <c r="C26" s="452"/>
      <c r="D26" s="441" t="s">
        <v>128</v>
      </c>
      <c r="E26" s="441"/>
      <c r="F26" s="441"/>
      <c r="G26" s="455">
        <v>1973</v>
      </c>
      <c r="H26" s="456">
        <v>1277000</v>
      </c>
      <c r="I26" s="459" t="s">
        <v>2133</v>
      </c>
      <c r="J26" s="452"/>
      <c r="K26" s="441" t="s">
        <v>984</v>
      </c>
      <c r="L26" s="445"/>
      <c r="M26" s="463"/>
      <c r="N26" s="463"/>
      <c r="O26" s="463"/>
      <c r="P26" s="463"/>
      <c r="Q26" s="461"/>
      <c r="R26" s="463"/>
      <c r="S26" s="463"/>
      <c r="T26" s="463"/>
      <c r="U26" s="463"/>
      <c r="V26" s="463"/>
      <c r="W26" s="441"/>
      <c r="X26" s="460">
        <v>547</v>
      </c>
      <c r="Y26" s="458"/>
      <c r="Z26" s="458"/>
      <c r="AA26" s="457" t="s">
        <v>361</v>
      </c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</row>
    <row r="27" spans="1:43" s="70" customFormat="1" ht="120">
      <c r="A27" s="438" t="s">
        <v>369</v>
      </c>
      <c r="B27" s="454" t="s">
        <v>714</v>
      </c>
      <c r="C27" s="452"/>
      <c r="D27" s="441" t="s">
        <v>128</v>
      </c>
      <c r="E27" s="441"/>
      <c r="F27" s="441"/>
      <c r="G27" s="455">
        <v>1954</v>
      </c>
      <c r="H27" s="456">
        <v>1252000</v>
      </c>
      <c r="I27" s="459" t="s">
        <v>2133</v>
      </c>
      <c r="J27" s="452"/>
      <c r="K27" s="441" t="s">
        <v>985</v>
      </c>
      <c r="L27" s="445"/>
      <c r="M27" s="463"/>
      <c r="N27" s="463"/>
      <c r="O27" s="463"/>
      <c r="P27" s="463"/>
      <c r="Q27" s="461" t="s">
        <v>1162</v>
      </c>
      <c r="R27" s="463"/>
      <c r="S27" s="463"/>
      <c r="T27" s="463"/>
      <c r="U27" s="463"/>
      <c r="V27" s="463"/>
      <c r="W27" s="441"/>
      <c r="X27" s="464">
        <v>530</v>
      </c>
      <c r="Y27" s="441" t="s">
        <v>1167</v>
      </c>
      <c r="Z27" s="441" t="s">
        <v>1163</v>
      </c>
      <c r="AA27" s="465" t="s">
        <v>361</v>
      </c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</row>
    <row r="28" spans="1:43" s="70" customFormat="1">
      <c r="A28" s="438" t="s">
        <v>370</v>
      </c>
      <c r="B28" s="454" t="s">
        <v>715</v>
      </c>
      <c r="C28" s="452"/>
      <c r="D28" s="441" t="s">
        <v>128</v>
      </c>
      <c r="E28" s="441"/>
      <c r="F28" s="441"/>
      <c r="G28" s="455">
        <v>1960</v>
      </c>
      <c r="H28" s="456">
        <v>1464000</v>
      </c>
      <c r="I28" s="459" t="s">
        <v>2133</v>
      </c>
      <c r="J28" s="452"/>
      <c r="K28" s="441" t="s">
        <v>986</v>
      </c>
      <c r="L28" s="445"/>
      <c r="M28" s="452"/>
      <c r="N28" s="452"/>
      <c r="O28" s="452"/>
      <c r="P28" s="452"/>
      <c r="Q28" s="452"/>
      <c r="R28" s="452"/>
      <c r="S28" s="452"/>
      <c r="T28" s="452"/>
      <c r="U28" s="452"/>
      <c r="V28" s="452"/>
      <c r="W28" s="441"/>
      <c r="X28" s="465">
        <v>627.24</v>
      </c>
      <c r="Y28" s="441" t="s">
        <v>1168</v>
      </c>
      <c r="Z28" s="441" t="s">
        <v>361</v>
      </c>
      <c r="AA28" s="465" t="s">
        <v>361</v>
      </c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</row>
    <row r="29" spans="1:43" s="70" customFormat="1" ht="24">
      <c r="A29" s="438" t="s">
        <v>371</v>
      </c>
      <c r="B29" s="454" t="s">
        <v>716</v>
      </c>
      <c r="C29" s="452"/>
      <c r="D29" s="441" t="s">
        <v>128</v>
      </c>
      <c r="E29" s="441"/>
      <c r="F29" s="441"/>
      <c r="G29" s="455">
        <v>1954</v>
      </c>
      <c r="H29" s="456">
        <v>955000</v>
      </c>
      <c r="I29" s="459" t="s">
        <v>2133</v>
      </c>
      <c r="J29" s="452"/>
      <c r="K29" s="441" t="s">
        <v>987</v>
      </c>
      <c r="L29" s="445"/>
      <c r="M29" s="452"/>
      <c r="N29" s="452"/>
      <c r="O29" s="452"/>
      <c r="P29" s="452"/>
      <c r="Q29" s="452"/>
      <c r="R29" s="452"/>
      <c r="S29" s="452"/>
      <c r="T29" s="452"/>
      <c r="U29" s="452"/>
      <c r="V29" s="452"/>
      <c r="W29" s="441"/>
      <c r="X29" s="464">
        <v>409</v>
      </c>
      <c r="Y29" s="441" t="s">
        <v>1169</v>
      </c>
      <c r="Z29" s="441" t="s">
        <v>1164</v>
      </c>
      <c r="AA29" s="465" t="s">
        <v>361</v>
      </c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</row>
    <row r="30" spans="1:43" s="70" customFormat="1">
      <c r="A30" s="438" t="s">
        <v>372</v>
      </c>
      <c r="B30" s="454" t="s">
        <v>717</v>
      </c>
      <c r="C30" s="452"/>
      <c r="D30" s="441" t="s">
        <v>128</v>
      </c>
      <c r="E30" s="441"/>
      <c r="F30" s="441"/>
      <c r="G30" s="455">
        <v>1938</v>
      </c>
      <c r="H30" s="456">
        <v>168166.49</v>
      </c>
      <c r="I30" s="443" t="s">
        <v>2134</v>
      </c>
      <c r="J30" s="452"/>
      <c r="K30" s="441" t="s">
        <v>988</v>
      </c>
      <c r="L30" s="445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41"/>
      <c r="X30" s="457"/>
      <c r="Y30" s="458"/>
      <c r="Z30" s="458"/>
      <c r="AA30" s="457" t="s">
        <v>361</v>
      </c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</row>
    <row r="31" spans="1:43" s="70" customFormat="1">
      <c r="A31" s="438" t="s">
        <v>373</v>
      </c>
      <c r="B31" s="454" t="s">
        <v>718</v>
      </c>
      <c r="C31" s="452"/>
      <c r="D31" s="441" t="s">
        <v>128</v>
      </c>
      <c r="E31" s="441"/>
      <c r="F31" s="441"/>
      <c r="G31" s="455">
        <v>1963</v>
      </c>
      <c r="H31" s="456">
        <v>217664.8</v>
      </c>
      <c r="I31" s="443" t="s">
        <v>2134</v>
      </c>
      <c r="J31" s="452"/>
      <c r="K31" s="441" t="s">
        <v>989</v>
      </c>
      <c r="L31" s="445"/>
      <c r="M31" s="452"/>
      <c r="N31" s="452"/>
      <c r="O31" s="452"/>
      <c r="P31" s="452"/>
      <c r="Q31" s="452"/>
      <c r="R31" s="452"/>
      <c r="S31" s="452"/>
      <c r="T31" s="452"/>
      <c r="U31" s="452"/>
      <c r="V31" s="452"/>
      <c r="W31" s="441"/>
      <c r="X31" s="457"/>
      <c r="Y31" s="458">
        <v>2</v>
      </c>
      <c r="Z31" s="458"/>
      <c r="AA31" s="457" t="s">
        <v>361</v>
      </c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</row>
    <row r="32" spans="1:43" s="70" customFormat="1">
      <c r="A32" s="438" t="s">
        <v>374</v>
      </c>
      <c r="B32" s="454" t="s">
        <v>719</v>
      </c>
      <c r="C32" s="452"/>
      <c r="D32" s="441" t="s">
        <v>128</v>
      </c>
      <c r="E32" s="441"/>
      <c r="F32" s="441"/>
      <c r="G32" s="455">
        <v>2004</v>
      </c>
      <c r="H32" s="456">
        <v>692610.58</v>
      </c>
      <c r="I32" s="443" t="s">
        <v>2134</v>
      </c>
      <c r="J32" s="452"/>
      <c r="K32" s="441" t="s">
        <v>989</v>
      </c>
      <c r="L32" s="445"/>
      <c r="M32" s="452"/>
      <c r="N32" s="452"/>
      <c r="O32" s="452"/>
      <c r="P32" s="452"/>
      <c r="Q32" s="452"/>
      <c r="R32" s="452"/>
      <c r="S32" s="452"/>
      <c r="T32" s="452"/>
      <c r="U32" s="452"/>
      <c r="V32" s="452"/>
      <c r="W32" s="441"/>
      <c r="X32" s="457"/>
      <c r="Y32" s="458"/>
      <c r="Z32" s="458"/>
      <c r="AA32" s="457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</row>
    <row r="33" spans="1:43" s="70" customFormat="1">
      <c r="A33" s="438" t="s">
        <v>375</v>
      </c>
      <c r="B33" s="454" t="s">
        <v>720</v>
      </c>
      <c r="C33" s="452"/>
      <c r="D33" s="441" t="s">
        <v>128</v>
      </c>
      <c r="E33" s="441"/>
      <c r="F33" s="441"/>
      <c r="G33" s="455">
        <v>1996</v>
      </c>
      <c r="H33" s="456">
        <v>1816.46</v>
      </c>
      <c r="I33" s="443" t="s">
        <v>2134</v>
      </c>
      <c r="J33" s="452"/>
      <c r="K33" s="441" t="s">
        <v>990</v>
      </c>
      <c r="L33" s="445"/>
      <c r="M33" s="452"/>
      <c r="N33" s="452"/>
      <c r="O33" s="452"/>
      <c r="P33" s="452"/>
      <c r="Q33" s="452"/>
      <c r="R33" s="452"/>
      <c r="S33" s="452"/>
      <c r="T33" s="452"/>
      <c r="U33" s="452"/>
      <c r="V33" s="452"/>
      <c r="W33" s="441"/>
      <c r="X33" s="457"/>
      <c r="Y33" s="458"/>
      <c r="Z33" s="458"/>
      <c r="AA33" s="457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</row>
    <row r="34" spans="1:43" s="70" customFormat="1">
      <c r="A34" s="438" t="s">
        <v>376</v>
      </c>
      <c r="B34" s="454" t="s">
        <v>720</v>
      </c>
      <c r="C34" s="452"/>
      <c r="D34" s="441" t="s">
        <v>128</v>
      </c>
      <c r="E34" s="441"/>
      <c r="F34" s="441"/>
      <c r="G34" s="455">
        <v>1996</v>
      </c>
      <c r="H34" s="456">
        <v>2503.21</v>
      </c>
      <c r="I34" s="443" t="s">
        <v>2134</v>
      </c>
      <c r="J34" s="452"/>
      <c r="K34" s="441" t="s">
        <v>991</v>
      </c>
      <c r="L34" s="445"/>
      <c r="M34" s="452"/>
      <c r="N34" s="452"/>
      <c r="O34" s="452"/>
      <c r="P34" s="452"/>
      <c r="Q34" s="452"/>
      <c r="R34" s="452"/>
      <c r="S34" s="452"/>
      <c r="T34" s="452"/>
      <c r="U34" s="452"/>
      <c r="V34" s="452"/>
      <c r="W34" s="441"/>
      <c r="X34" s="457"/>
      <c r="Y34" s="458"/>
      <c r="Z34" s="458"/>
      <c r="AA34" s="457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</row>
    <row r="35" spans="1:43" s="70" customFormat="1">
      <c r="A35" s="438" t="s">
        <v>377</v>
      </c>
      <c r="B35" s="454" t="s">
        <v>721</v>
      </c>
      <c r="C35" s="452"/>
      <c r="D35" s="441" t="s">
        <v>128</v>
      </c>
      <c r="E35" s="441"/>
      <c r="F35" s="441"/>
      <c r="G35" s="455">
        <v>1998</v>
      </c>
      <c r="H35" s="456">
        <v>12783.23</v>
      </c>
      <c r="I35" s="443" t="s">
        <v>2134</v>
      </c>
      <c r="J35" s="452"/>
      <c r="K35" s="441" t="s">
        <v>992</v>
      </c>
      <c r="L35" s="445"/>
      <c r="M35" s="452"/>
      <c r="N35" s="452"/>
      <c r="O35" s="452"/>
      <c r="P35" s="452"/>
      <c r="Q35" s="452"/>
      <c r="R35" s="452"/>
      <c r="S35" s="452"/>
      <c r="T35" s="452"/>
      <c r="U35" s="452"/>
      <c r="V35" s="452"/>
      <c r="W35" s="441"/>
      <c r="X35" s="457"/>
      <c r="Y35" s="458"/>
      <c r="Z35" s="458"/>
      <c r="AA35" s="457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</row>
    <row r="36" spans="1:43" s="70" customFormat="1">
      <c r="A36" s="438" t="s">
        <v>378</v>
      </c>
      <c r="B36" s="466" t="s">
        <v>722</v>
      </c>
      <c r="C36" s="467"/>
      <c r="D36" s="468" t="s">
        <v>128</v>
      </c>
      <c r="E36" s="469"/>
      <c r="F36" s="469"/>
      <c r="G36" s="470">
        <v>1998</v>
      </c>
      <c r="H36" s="471">
        <v>1139.6100000000001</v>
      </c>
      <c r="I36" s="443" t="s">
        <v>2134</v>
      </c>
      <c r="J36" s="467"/>
      <c r="K36" s="468" t="s">
        <v>131</v>
      </c>
      <c r="L36" s="445"/>
      <c r="M36" s="467"/>
      <c r="N36" s="467"/>
      <c r="O36" s="467"/>
      <c r="P36" s="467"/>
      <c r="Q36" s="467"/>
      <c r="R36" s="467"/>
      <c r="S36" s="467"/>
      <c r="T36" s="467"/>
      <c r="U36" s="467"/>
      <c r="V36" s="467"/>
      <c r="W36" s="469"/>
      <c r="X36" s="472"/>
      <c r="Y36" s="458"/>
      <c r="Z36" s="458"/>
      <c r="AA36" s="457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</row>
    <row r="37" spans="1:43" s="70" customFormat="1">
      <c r="A37" s="438" t="s">
        <v>379</v>
      </c>
      <c r="B37" s="473" t="s">
        <v>723</v>
      </c>
      <c r="C37" s="452"/>
      <c r="D37" s="468" t="s">
        <v>128</v>
      </c>
      <c r="E37" s="441"/>
      <c r="F37" s="441"/>
      <c r="G37" s="474">
        <v>1998</v>
      </c>
      <c r="H37" s="475">
        <v>35889.39</v>
      </c>
      <c r="I37" s="443" t="s">
        <v>2134</v>
      </c>
      <c r="J37" s="452"/>
      <c r="K37" s="476" t="s">
        <v>982</v>
      </c>
      <c r="L37" s="445"/>
      <c r="M37" s="452"/>
      <c r="N37" s="452"/>
      <c r="O37" s="452"/>
      <c r="P37" s="452"/>
      <c r="Q37" s="452"/>
      <c r="R37" s="452"/>
      <c r="S37" s="452"/>
      <c r="T37" s="452"/>
      <c r="U37" s="452"/>
      <c r="V37" s="452"/>
      <c r="W37" s="441"/>
      <c r="X37" s="477"/>
      <c r="Y37" s="458"/>
      <c r="Z37" s="458"/>
      <c r="AA37" s="457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</row>
    <row r="38" spans="1:43" s="70" customFormat="1">
      <c r="A38" s="438" t="s">
        <v>380</v>
      </c>
      <c r="B38" s="473" t="s">
        <v>724</v>
      </c>
      <c r="C38" s="452"/>
      <c r="D38" s="468" t="s">
        <v>128</v>
      </c>
      <c r="E38" s="441"/>
      <c r="F38" s="441"/>
      <c r="G38" s="474">
        <v>1998</v>
      </c>
      <c r="H38" s="475">
        <v>12872.67</v>
      </c>
      <c r="I38" s="443" t="s">
        <v>2134</v>
      </c>
      <c r="J38" s="452"/>
      <c r="K38" s="476" t="s">
        <v>993</v>
      </c>
      <c r="L38" s="445"/>
      <c r="M38" s="452"/>
      <c r="N38" s="452"/>
      <c r="O38" s="452"/>
      <c r="P38" s="452"/>
      <c r="Q38" s="452"/>
      <c r="R38" s="452"/>
      <c r="S38" s="452"/>
      <c r="T38" s="452"/>
      <c r="U38" s="452"/>
      <c r="V38" s="452"/>
      <c r="W38" s="441"/>
      <c r="X38" s="477"/>
      <c r="Y38" s="458"/>
      <c r="Z38" s="458"/>
      <c r="AA38" s="457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</row>
    <row r="39" spans="1:43" s="70" customFormat="1">
      <c r="A39" s="438" t="s">
        <v>381</v>
      </c>
      <c r="B39" s="473" t="s">
        <v>724</v>
      </c>
      <c r="C39" s="452"/>
      <c r="D39" s="468" t="s">
        <v>128</v>
      </c>
      <c r="E39" s="441"/>
      <c r="F39" s="441"/>
      <c r="G39" s="474">
        <v>1998</v>
      </c>
      <c r="H39" s="475">
        <v>12872.67</v>
      </c>
      <c r="I39" s="443" t="s">
        <v>2134</v>
      </c>
      <c r="J39" s="452"/>
      <c r="K39" s="476" t="s">
        <v>994</v>
      </c>
      <c r="L39" s="445"/>
      <c r="M39" s="452"/>
      <c r="N39" s="452"/>
      <c r="O39" s="452"/>
      <c r="P39" s="452"/>
      <c r="Q39" s="452"/>
      <c r="R39" s="452"/>
      <c r="S39" s="452"/>
      <c r="T39" s="452"/>
      <c r="U39" s="452"/>
      <c r="V39" s="452"/>
      <c r="W39" s="441"/>
      <c r="X39" s="477"/>
      <c r="Y39" s="458"/>
      <c r="Z39" s="458"/>
      <c r="AA39" s="457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</row>
    <row r="40" spans="1:43" s="70" customFormat="1">
      <c r="A40" s="438" t="s">
        <v>382</v>
      </c>
      <c r="B40" s="473" t="s">
        <v>725</v>
      </c>
      <c r="C40" s="452"/>
      <c r="D40" s="468" t="s">
        <v>128</v>
      </c>
      <c r="E40" s="441"/>
      <c r="F40" s="441"/>
      <c r="G40" s="474">
        <v>1999</v>
      </c>
      <c r="H40" s="475">
        <v>8905.7199999999993</v>
      </c>
      <c r="I40" s="443" t="s">
        <v>2134</v>
      </c>
      <c r="J40" s="452"/>
      <c r="K40" s="476" t="s">
        <v>995</v>
      </c>
      <c r="L40" s="445"/>
      <c r="M40" s="452"/>
      <c r="N40" s="452"/>
      <c r="O40" s="452"/>
      <c r="P40" s="452"/>
      <c r="Q40" s="452"/>
      <c r="R40" s="452"/>
      <c r="S40" s="452"/>
      <c r="T40" s="452"/>
      <c r="U40" s="452"/>
      <c r="V40" s="452"/>
      <c r="W40" s="441"/>
      <c r="X40" s="477"/>
      <c r="Y40" s="458"/>
      <c r="Z40" s="458"/>
      <c r="AA40" s="457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3"/>
      <c r="AQ40" s="143"/>
    </row>
    <row r="41" spans="1:43" s="70" customFormat="1" ht="24">
      <c r="A41" s="438" t="s">
        <v>383</v>
      </c>
      <c r="B41" s="473" t="s">
        <v>726</v>
      </c>
      <c r="C41" s="452"/>
      <c r="D41" s="468" t="s">
        <v>128</v>
      </c>
      <c r="E41" s="441"/>
      <c r="F41" s="441"/>
      <c r="G41" s="474">
        <v>2001</v>
      </c>
      <c r="H41" s="475">
        <v>60051.1</v>
      </c>
      <c r="I41" s="443" t="s">
        <v>2134</v>
      </c>
      <c r="J41" s="452"/>
      <c r="K41" s="476" t="s">
        <v>996</v>
      </c>
      <c r="L41" s="445"/>
      <c r="M41" s="452"/>
      <c r="N41" s="452"/>
      <c r="O41" s="452"/>
      <c r="P41" s="452"/>
      <c r="Q41" s="452"/>
      <c r="R41" s="452"/>
      <c r="S41" s="452"/>
      <c r="T41" s="452"/>
      <c r="U41" s="452"/>
      <c r="V41" s="452"/>
      <c r="W41" s="441"/>
      <c r="X41" s="477"/>
      <c r="Y41" s="458"/>
      <c r="Z41" s="458"/>
      <c r="AA41" s="457" t="s">
        <v>361</v>
      </c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</row>
    <row r="42" spans="1:43" s="70" customFormat="1">
      <c r="A42" s="438" t="s">
        <v>384</v>
      </c>
      <c r="B42" s="473" t="s">
        <v>727</v>
      </c>
      <c r="C42" s="452"/>
      <c r="D42" s="468" t="s">
        <v>128</v>
      </c>
      <c r="E42" s="441"/>
      <c r="F42" s="441"/>
      <c r="G42" s="474">
        <v>2001</v>
      </c>
      <c r="H42" s="475">
        <v>91213.1</v>
      </c>
      <c r="I42" s="443" t="s">
        <v>2134</v>
      </c>
      <c r="J42" s="452"/>
      <c r="K42" s="476" t="s">
        <v>997</v>
      </c>
      <c r="L42" s="445"/>
      <c r="M42" s="452"/>
      <c r="N42" s="452"/>
      <c r="O42" s="452"/>
      <c r="P42" s="452"/>
      <c r="Q42" s="452"/>
      <c r="R42" s="452"/>
      <c r="S42" s="452"/>
      <c r="T42" s="452"/>
      <c r="U42" s="452"/>
      <c r="V42" s="452"/>
      <c r="W42" s="441"/>
      <c r="X42" s="477"/>
      <c r="Y42" s="458"/>
      <c r="Z42" s="458"/>
      <c r="AA42" s="457" t="s">
        <v>361</v>
      </c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</row>
    <row r="43" spans="1:43" s="70" customFormat="1">
      <c r="A43" s="438" t="s">
        <v>385</v>
      </c>
      <c r="B43" s="473" t="s">
        <v>728</v>
      </c>
      <c r="C43" s="452"/>
      <c r="D43" s="468" t="s">
        <v>128</v>
      </c>
      <c r="E43" s="441"/>
      <c r="F43" s="441"/>
      <c r="G43" s="474">
        <v>2001</v>
      </c>
      <c r="H43" s="475">
        <v>17124.189999999999</v>
      </c>
      <c r="I43" s="443" t="s">
        <v>2134</v>
      </c>
      <c r="J43" s="452"/>
      <c r="K43" s="476" t="s">
        <v>998</v>
      </c>
      <c r="L43" s="445"/>
      <c r="M43" s="452"/>
      <c r="N43" s="452"/>
      <c r="O43" s="452"/>
      <c r="P43" s="452"/>
      <c r="Q43" s="452"/>
      <c r="R43" s="452"/>
      <c r="S43" s="452"/>
      <c r="T43" s="452"/>
      <c r="U43" s="452"/>
      <c r="V43" s="452"/>
      <c r="W43" s="441"/>
      <c r="X43" s="477"/>
      <c r="Y43" s="458"/>
      <c r="Z43" s="458"/>
      <c r="AA43" s="457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3"/>
      <c r="AQ43" s="143"/>
    </row>
    <row r="44" spans="1:43" s="70" customFormat="1">
      <c r="A44" s="438" t="s">
        <v>386</v>
      </c>
      <c r="B44" s="473" t="s">
        <v>729</v>
      </c>
      <c r="C44" s="452"/>
      <c r="D44" s="468" t="s">
        <v>128</v>
      </c>
      <c r="E44" s="441"/>
      <c r="F44" s="441"/>
      <c r="G44" s="474">
        <v>2005</v>
      </c>
      <c r="H44" s="475">
        <v>1085.2</v>
      </c>
      <c r="I44" s="443" t="s">
        <v>2134</v>
      </c>
      <c r="J44" s="452"/>
      <c r="K44" s="476" t="s">
        <v>999</v>
      </c>
      <c r="L44" s="445"/>
      <c r="M44" s="452"/>
      <c r="N44" s="452"/>
      <c r="O44" s="452"/>
      <c r="P44" s="452"/>
      <c r="Q44" s="452"/>
      <c r="R44" s="452"/>
      <c r="S44" s="452"/>
      <c r="T44" s="452"/>
      <c r="U44" s="452"/>
      <c r="V44" s="452"/>
      <c r="W44" s="441"/>
      <c r="X44" s="477"/>
      <c r="Y44" s="458"/>
      <c r="Z44" s="458"/>
      <c r="AA44" s="457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3"/>
      <c r="AP44" s="143"/>
      <c r="AQ44" s="143"/>
    </row>
    <row r="45" spans="1:43" s="70" customFormat="1">
      <c r="A45" s="438" t="s">
        <v>387</v>
      </c>
      <c r="B45" s="473" t="s">
        <v>730</v>
      </c>
      <c r="C45" s="452"/>
      <c r="D45" s="468" t="s">
        <v>128</v>
      </c>
      <c r="E45" s="441"/>
      <c r="F45" s="441"/>
      <c r="G45" s="474">
        <v>2005</v>
      </c>
      <c r="H45" s="475">
        <v>704.2</v>
      </c>
      <c r="I45" s="443" t="s">
        <v>2134</v>
      </c>
      <c r="J45" s="452"/>
      <c r="K45" s="476" t="s">
        <v>999</v>
      </c>
      <c r="L45" s="445"/>
      <c r="M45" s="452"/>
      <c r="N45" s="452"/>
      <c r="O45" s="452"/>
      <c r="P45" s="452"/>
      <c r="Q45" s="452"/>
      <c r="R45" s="452"/>
      <c r="S45" s="452"/>
      <c r="T45" s="452"/>
      <c r="U45" s="452"/>
      <c r="V45" s="452"/>
      <c r="W45" s="441"/>
      <c r="X45" s="477"/>
      <c r="Y45" s="458"/>
      <c r="Z45" s="458"/>
      <c r="AA45" s="457"/>
      <c r="AB45" s="143"/>
      <c r="AC45" s="143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</row>
    <row r="46" spans="1:43" s="70" customFormat="1" ht="24">
      <c r="A46" s="438" t="s">
        <v>388</v>
      </c>
      <c r="B46" s="473" t="s">
        <v>731</v>
      </c>
      <c r="C46" s="452"/>
      <c r="D46" s="468" t="s">
        <v>128</v>
      </c>
      <c r="E46" s="441"/>
      <c r="F46" s="441"/>
      <c r="G46" s="474"/>
      <c r="H46" s="475">
        <v>2746.7</v>
      </c>
      <c r="I46" s="443" t="s">
        <v>2134</v>
      </c>
      <c r="J46" s="452"/>
      <c r="K46" s="476" t="s">
        <v>985</v>
      </c>
      <c r="L46" s="445"/>
      <c r="M46" s="452"/>
      <c r="N46" s="452"/>
      <c r="O46" s="452"/>
      <c r="P46" s="452"/>
      <c r="Q46" s="452"/>
      <c r="R46" s="452"/>
      <c r="S46" s="452"/>
      <c r="T46" s="452"/>
      <c r="U46" s="452"/>
      <c r="V46" s="452"/>
      <c r="W46" s="441"/>
      <c r="X46" s="477"/>
      <c r="Y46" s="458"/>
      <c r="Z46" s="458"/>
      <c r="AA46" s="457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3"/>
      <c r="AP46" s="143"/>
      <c r="AQ46" s="143"/>
    </row>
    <row r="47" spans="1:43" s="70" customFormat="1">
      <c r="A47" s="438" t="s">
        <v>389</v>
      </c>
      <c r="B47" s="473" t="s">
        <v>732</v>
      </c>
      <c r="C47" s="452"/>
      <c r="D47" s="468" t="s">
        <v>128</v>
      </c>
      <c r="E47" s="441"/>
      <c r="F47" s="441"/>
      <c r="G47" s="474"/>
      <c r="H47" s="475">
        <v>2294.8000000000002</v>
      </c>
      <c r="I47" s="443" t="s">
        <v>2134</v>
      </c>
      <c r="J47" s="452"/>
      <c r="K47" s="476" t="s">
        <v>1000</v>
      </c>
      <c r="L47" s="445"/>
      <c r="M47" s="452"/>
      <c r="N47" s="452"/>
      <c r="O47" s="452"/>
      <c r="P47" s="452"/>
      <c r="Q47" s="452"/>
      <c r="R47" s="452"/>
      <c r="S47" s="452"/>
      <c r="T47" s="452"/>
      <c r="U47" s="452"/>
      <c r="V47" s="452"/>
      <c r="W47" s="441"/>
      <c r="X47" s="477"/>
      <c r="Y47" s="458"/>
      <c r="Z47" s="458"/>
      <c r="AA47" s="457"/>
      <c r="AB47" s="143"/>
      <c r="AC47" s="143"/>
      <c r="AD47" s="143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3"/>
      <c r="AP47" s="143"/>
      <c r="AQ47" s="143"/>
    </row>
    <row r="48" spans="1:43" s="70" customFormat="1">
      <c r="A48" s="438" t="s">
        <v>390</v>
      </c>
      <c r="B48" s="473" t="s">
        <v>733</v>
      </c>
      <c r="C48" s="452"/>
      <c r="D48" s="468" t="s">
        <v>128</v>
      </c>
      <c r="E48" s="441"/>
      <c r="F48" s="441"/>
      <c r="G48" s="474"/>
      <c r="H48" s="475">
        <v>126609.39</v>
      </c>
      <c r="I48" s="443" t="s">
        <v>2134</v>
      </c>
      <c r="J48" s="452"/>
      <c r="K48" s="476" t="s">
        <v>1001</v>
      </c>
      <c r="L48" s="445"/>
      <c r="M48" s="452"/>
      <c r="N48" s="452"/>
      <c r="O48" s="452"/>
      <c r="P48" s="452"/>
      <c r="Q48" s="452"/>
      <c r="R48" s="452"/>
      <c r="S48" s="452"/>
      <c r="T48" s="452"/>
      <c r="U48" s="452"/>
      <c r="V48" s="452"/>
      <c r="W48" s="441"/>
      <c r="X48" s="477"/>
      <c r="Y48" s="458"/>
      <c r="Z48" s="458"/>
      <c r="AA48" s="457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3"/>
      <c r="AQ48" s="143"/>
    </row>
    <row r="49" spans="1:43" s="70" customFormat="1">
      <c r="A49" s="438" t="s">
        <v>391</v>
      </c>
      <c r="B49" s="473" t="s">
        <v>734</v>
      </c>
      <c r="C49" s="452"/>
      <c r="D49" s="468" t="s">
        <v>128</v>
      </c>
      <c r="E49" s="441"/>
      <c r="F49" s="441"/>
      <c r="G49" s="474"/>
      <c r="H49" s="475">
        <v>5661.9</v>
      </c>
      <c r="I49" s="443" t="s">
        <v>2134</v>
      </c>
      <c r="J49" s="452"/>
      <c r="K49" s="476" t="s">
        <v>988</v>
      </c>
      <c r="L49" s="445"/>
      <c r="M49" s="452"/>
      <c r="N49" s="452"/>
      <c r="O49" s="452"/>
      <c r="P49" s="452"/>
      <c r="Q49" s="452"/>
      <c r="R49" s="452"/>
      <c r="S49" s="452"/>
      <c r="T49" s="452"/>
      <c r="U49" s="452"/>
      <c r="V49" s="452"/>
      <c r="W49" s="441"/>
      <c r="X49" s="477"/>
      <c r="Y49" s="458"/>
      <c r="Z49" s="458"/>
      <c r="AA49" s="457" t="s">
        <v>361</v>
      </c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</row>
    <row r="50" spans="1:43" s="70" customFormat="1">
      <c r="A50" s="438" t="s">
        <v>392</v>
      </c>
      <c r="B50" s="473" t="s">
        <v>724</v>
      </c>
      <c r="C50" s="452"/>
      <c r="D50" s="468" t="s">
        <v>128</v>
      </c>
      <c r="E50" s="441"/>
      <c r="F50" s="441"/>
      <c r="G50" s="474">
        <v>1966</v>
      </c>
      <c r="H50" s="475">
        <v>5444</v>
      </c>
      <c r="I50" s="443" t="s">
        <v>2134</v>
      </c>
      <c r="J50" s="452"/>
      <c r="K50" s="476"/>
      <c r="L50" s="445"/>
      <c r="M50" s="452"/>
      <c r="N50" s="452"/>
      <c r="O50" s="452"/>
      <c r="P50" s="452"/>
      <c r="Q50" s="452"/>
      <c r="R50" s="452"/>
      <c r="S50" s="452"/>
      <c r="T50" s="452"/>
      <c r="U50" s="452"/>
      <c r="V50" s="452"/>
      <c r="W50" s="441"/>
      <c r="X50" s="477"/>
      <c r="Y50" s="458"/>
      <c r="Z50" s="458"/>
      <c r="AA50" s="457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3"/>
      <c r="AQ50" s="143"/>
    </row>
    <row r="51" spans="1:43" s="70" customFormat="1" ht="36">
      <c r="A51" s="438" t="s">
        <v>393</v>
      </c>
      <c r="B51" s="478" t="s">
        <v>735</v>
      </c>
      <c r="C51" s="452"/>
      <c r="D51" s="468" t="s">
        <v>128</v>
      </c>
      <c r="E51" s="441"/>
      <c r="F51" s="441"/>
      <c r="G51" s="474">
        <v>1998</v>
      </c>
      <c r="H51" s="475">
        <v>87465.19</v>
      </c>
      <c r="I51" s="443" t="s">
        <v>2134</v>
      </c>
      <c r="J51" s="452"/>
      <c r="K51" s="476" t="s">
        <v>1002</v>
      </c>
      <c r="L51" s="445"/>
      <c r="M51" s="452"/>
      <c r="N51" s="452"/>
      <c r="O51" s="452"/>
      <c r="P51" s="452"/>
      <c r="Q51" s="452"/>
      <c r="R51" s="452"/>
      <c r="S51" s="452"/>
      <c r="T51" s="452"/>
      <c r="U51" s="452"/>
      <c r="V51" s="452"/>
      <c r="W51" s="441"/>
      <c r="X51" s="477"/>
      <c r="Y51" s="458"/>
      <c r="Z51" s="458"/>
      <c r="AA51" s="457" t="s">
        <v>361</v>
      </c>
      <c r="AB51" s="143"/>
      <c r="AC51" s="143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3"/>
      <c r="AQ51" s="143"/>
    </row>
    <row r="52" spans="1:43" s="70" customFormat="1">
      <c r="A52" s="438" t="s">
        <v>394</v>
      </c>
      <c r="B52" s="473" t="s">
        <v>736</v>
      </c>
      <c r="C52" s="452"/>
      <c r="D52" s="468" t="s">
        <v>128</v>
      </c>
      <c r="E52" s="441"/>
      <c r="F52" s="441"/>
      <c r="G52" s="474"/>
      <c r="H52" s="475">
        <v>252000</v>
      </c>
      <c r="I52" s="462" t="s">
        <v>2133</v>
      </c>
      <c r="J52" s="452"/>
      <c r="K52" s="476" t="s">
        <v>1003</v>
      </c>
      <c r="L52" s="445"/>
      <c r="M52" s="452"/>
      <c r="N52" s="452"/>
      <c r="O52" s="452"/>
      <c r="P52" s="452"/>
      <c r="Q52" s="452"/>
      <c r="R52" s="452"/>
      <c r="S52" s="452"/>
      <c r="T52" s="452"/>
      <c r="U52" s="452"/>
      <c r="V52" s="452"/>
      <c r="W52" s="441"/>
      <c r="X52" s="477" t="s">
        <v>2178</v>
      </c>
      <c r="Y52" s="458" t="s">
        <v>1170</v>
      </c>
      <c r="Z52" s="458" t="s">
        <v>1164</v>
      </c>
      <c r="AA52" s="457" t="s">
        <v>361</v>
      </c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3"/>
    </row>
    <row r="53" spans="1:43" s="70" customFormat="1" ht="36">
      <c r="A53" s="438" t="s">
        <v>395</v>
      </c>
      <c r="B53" s="473" t="s">
        <v>737</v>
      </c>
      <c r="C53" s="452"/>
      <c r="D53" s="468" t="s">
        <v>128</v>
      </c>
      <c r="E53" s="441"/>
      <c r="F53" s="441"/>
      <c r="G53" s="474">
        <v>1998</v>
      </c>
      <c r="H53" s="475">
        <v>118000</v>
      </c>
      <c r="I53" s="462" t="s">
        <v>2133</v>
      </c>
      <c r="J53" s="452"/>
      <c r="K53" s="476" t="s">
        <v>131</v>
      </c>
      <c r="L53" s="445"/>
      <c r="M53" s="452"/>
      <c r="N53" s="452"/>
      <c r="O53" s="452"/>
      <c r="P53" s="452"/>
      <c r="Q53" s="452"/>
      <c r="R53" s="452"/>
      <c r="S53" s="452"/>
      <c r="T53" s="452"/>
      <c r="U53" s="452"/>
      <c r="V53" s="452"/>
      <c r="W53" s="441"/>
      <c r="X53" s="479" t="s">
        <v>2179</v>
      </c>
      <c r="Y53" s="458"/>
      <c r="Z53" s="458"/>
      <c r="AA53" s="457" t="s">
        <v>361</v>
      </c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3"/>
      <c r="AQ53" s="143"/>
    </row>
    <row r="54" spans="1:43" s="70" customFormat="1" ht="13.5" thickBot="1">
      <c r="A54" s="438" t="s">
        <v>396</v>
      </c>
      <c r="B54" s="473" t="s">
        <v>738</v>
      </c>
      <c r="C54" s="452"/>
      <c r="D54" s="468" t="s">
        <v>128</v>
      </c>
      <c r="E54" s="441"/>
      <c r="F54" s="441"/>
      <c r="G54" s="474">
        <v>1998</v>
      </c>
      <c r="H54" s="475">
        <v>105000</v>
      </c>
      <c r="I54" s="462" t="s">
        <v>2133</v>
      </c>
      <c r="J54" s="452"/>
      <c r="K54" s="476" t="s">
        <v>133</v>
      </c>
      <c r="L54" s="445"/>
      <c r="M54" s="452"/>
      <c r="N54" s="452"/>
      <c r="O54" s="452"/>
      <c r="P54" s="452"/>
      <c r="Q54" s="452"/>
      <c r="R54" s="452"/>
      <c r="S54" s="452"/>
      <c r="T54" s="452"/>
      <c r="U54" s="452"/>
      <c r="V54" s="452"/>
      <c r="W54" s="441"/>
      <c r="X54" s="480" t="s">
        <v>2188</v>
      </c>
      <c r="Y54" s="458"/>
      <c r="Z54" s="458"/>
      <c r="AA54" s="457" t="s">
        <v>361</v>
      </c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3"/>
    </row>
    <row r="55" spans="1:43" s="70" customFormat="1" ht="37.5" customHeight="1">
      <c r="A55" s="438" t="s">
        <v>397</v>
      </c>
      <c r="B55" s="473" t="s">
        <v>2174</v>
      </c>
      <c r="C55" s="452"/>
      <c r="D55" s="468" t="s">
        <v>128</v>
      </c>
      <c r="E55" s="441"/>
      <c r="F55" s="441"/>
      <c r="G55" s="474">
        <v>1998</v>
      </c>
      <c r="H55" s="475">
        <v>181000</v>
      </c>
      <c r="I55" s="462" t="s">
        <v>2133</v>
      </c>
      <c r="J55" s="452"/>
      <c r="K55" s="476" t="s">
        <v>992</v>
      </c>
      <c r="L55" s="445"/>
      <c r="M55" s="452"/>
      <c r="N55" s="452"/>
      <c r="O55" s="452"/>
      <c r="P55" s="452"/>
      <c r="Q55" s="452"/>
      <c r="R55" s="452"/>
      <c r="S55" s="452"/>
      <c r="T55" s="452"/>
      <c r="U55" s="452"/>
      <c r="V55" s="452"/>
      <c r="W55" s="441"/>
      <c r="X55" s="634" t="s">
        <v>2180</v>
      </c>
      <c r="Y55" s="458" t="s">
        <v>1166</v>
      </c>
      <c r="Z55" s="458" t="s">
        <v>1164</v>
      </c>
      <c r="AA55" s="457" t="s">
        <v>361</v>
      </c>
      <c r="AB55" s="143"/>
      <c r="AC55" s="143"/>
      <c r="AD55" s="143"/>
      <c r="AE55" s="143"/>
      <c r="AF55" s="143"/>
      <c r="AG55" s="143"/>
      <c r="AH55" s="143"/>
      <c r="AI55" s="143"/>
      <c r="AJ55" s="143"/>
      <c r="AK55" s="143"/>
      <c r="AL55" s="143"/>
      <c r="AM55" s="143"/>
      <c r="AN55" s="143"/>
      <c r="AO55" s="143"/>
      <c r="AP55" s="143"/>
      <c r="AQ55" s="143"/>
    </row>
    <row r="56" spans="1:43" s="70" customFormat="1" ht="24">
      <c r="A56" s="438" t="s">
        <v>398</v>
      </c>
      <c r="B56" s="473" t="s">
        <v>2175</v>
      </c>
      <c r="C56" s="452"/>
      <c r="D56" s="468" t="s">
        <v>128</v>
      </c>
      <c r="E56" s="441"/>
      <c r="F56" s="441"/>
      <c r="G56" s="474">
        <v>1998</v>
      </c>
      <c r="H56" s="475">
        <v>599000</v>
      </c>
      <c r="I56" s="443" t="s">
        <v>2133</v>
      </c>
      <c r="J56" s="452"/>
      <c r="K56" s="476" t="s">
        <v>979</v>
      </c>
      <c r="L56" s="445"/>
      <c r="M56" s="452"/>
      <c r="N56" s="452"/>
      <c r="O56" s="452"/>
      <c r="P56" s="452"/>
      <c r="Q56" s="452"/>
      <c r="R56" s="452"/>
      <c r="S56" s="452"/>
      <c r="T56" s="452"/>
      <c r="U56" s="452"/>
      <c r="V56" s="452"/>
      <c r="W56" s="441"/>
      <c r="X56" s="477" t="s">
        <v>2181</v>
      </c>
      <c r="Y56" s="458"/>
      <c r="Z56" s="458"/>
      <c r="AA56" s="457"/>
      <c r="AB56" s="143"/>
      <c r="AC56" s="143"/>
      <c r="AD56" s="143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3"/>
      <c r="AP56" s="143"/>
      <c r="AQ56" s="143"/>
    </row>
    <row r="57" spans="1:43" s="70" customFormat="1" ht="24">
      <c r="A57" s="438" t="s">
        <v>399</v>
      </c>
      <c r="B57" s="473" t="s">
        <v>2176</v>
      </c>
      <c r="C57" s="452"/>
      <c r="D57" s="468" t="s">
        <v>128</v>
      </c>
      <c r="E57" s="441"/>
      <c r="F57" s="441"/>
      <c r="G57" s="474">
        <v>1998</v>
      </c>
      <c r="H57" s="475">
        <v>1983000</v>
      </c>
      <c r="I57" s="443" t="s">
        <v>2133</v>
      </c>
      <c r="J57" s="452"/>
      <c r="K57" s="476" t="s">
        <v>979</v>
      </c>
      <c r="L57" s="445"/>
      <c r="M57" s="452"/>
      <c r="N57" s="452"/>
      <c r="O57" s="452"/>
      <c r="P57" s="452"/>
      <c r="Q57" s="452"/>
      <c r="R57" s="452"/>
      <c r="S57" s="452"/>
      <c r="T57" s="452"/>
      <c r="U57" s="452"/>
      <c r="V57" s="452"/>
      <c r="W57" s="441"/>
      <c r="X57" s="477" t="s">
        <v>2182</v>
      </c>
      <c r="Y57" s="458"/>
      <c r="Z57" s="458"/>
      <c r="AA57" s="457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  <c r="AM57" s="143"/>
      <c r="AN57" s="143"/>
      <c r="AO57" s="143"/>
      <c r="AP57" s="143"/>
      <c r="AQ57" s="143"/>
    </row>
    <row r="58" spans="1:43" s="70" customFormat="1">
      <c r="A58" s="438" t="s">
        <v>400</v>
      </c>
      <c r="B58" s="473" t="s">
        <v>739</v>
      </c>
      <c r="C58" s="452"/>
      <c r="D58" s="468" t="s">
        <v>128</v>
      </c>
      <c r="E58" s="441"/>
      <c r="F58" s="441"/>
      <c r="G58" s="474">
        <v>1998</v>
      </c>
      <c r="H58" s="475">
        <v>93000</v>
      </c>
      <c r="I58" s="443" t="s">
        <v>2133</v>
      </c>
      <c r="J58" s="452"/>
      <c r="K58" s="476" t="s">
        <v>1004</v>
      </c>
      <c r="L58" s="445"/>
      <c r="M58" s="452"/>
      <c r="N58" s="452"/>
      <c r="O58" s="452"/>
      <c r="P58" s="452"/>
      <c r="Q58" s="452"/>
      <c r="R58" s="452"/>
      <c r="S58" s="452"/>
      <c r="T58" s="452"/>
      <c r="U58" s="452"/>
      <c r="V58" s="452"/>
      <c r="W58" s="441"/>
      <c r="X58" s="481" t="s">
        <v>2183</v>
      </c>
      <c r="Y58" s="458" t="s">
        <v>1171</v>
      </c>
      <c r="Z58" s="458" t="s">
        <v>1164</v>
      </c>
      <c r="AA58" s="457" t="s">
        <v>361</v>
      </c>
      <c r="AB58" s="143"/>
      <c r="AC58" s="143"/>
      <c r="AD58" s="143"/>
      <c r="AE58" s="143"/>
      <c r="AF58" s="143"/>
      <c r="AG58" s="143"/>
      <c r="AH58" s="143"/>
      <c r="AI58" s="143"/>
      <c r="AJ58" s="143"/>
      <c r="AK58" s="143"/>
      <c r="AL58" s="143"/>
      <c r="AM58" s="143"/>
      <c r="AN58" s="143"/>
      <c r="AO58" s="143"/>
      <c r="AP58" s="143"/>
      <c r="AQ58" s="143"/>
    </row>
    <row r="59" spans="1:43" s="70" customFormat="1" ht="24">
      <c r="A59" s="438" t="s">
        <v>401</v>
      </c>
      <c r="B59" s="473" t="s">
        <v>741</v>
      </c>
      <c r="C59" s="452"/>
      <c r="D59" s="468" t="s">
        <v>128</v>
      </c>
      <c r="E59" s="441"/>
      <c r="F59" s="441"/>
      <c r="G59" s="474"/>
      <c r="H59" s="475">
        <v>333000</v>
      </c>
      <c r="I59" s="443" t="s">
        <v>2133</v>
      </c>
      <c r="J59" s="452"/>
      <c r="K59" s="476" t="s">
        <v>1005</v>
      </c>
      <c r="L59" s="445"/>
      <c r="M59" s="452"/>
      <c r="N59" s="452"/>
      <c r="O59" s="452"/>
      <c r="P59" s="452"/>
      <c r="Q59" s="452"/>
      <c r="R59" s="452"/>
      <c r="S59" s="452"/>
      <c r="T59" s="452"/>
      <c r="U59" s="452"/>
      <c r="V59" s="452"/>
      <c r="W59" s="441"/>
      <c r="X59" s="482" t="s">
        <v>2189</v>
      </c>
      <c r="Y59" s="483"/>
      <c r="Z59" s="458"/>
      <c r="AA59" s="457" t="s">
        <v>1164</v>
      </c>
      <c r="AB59" s="143"/>
      <c r="AC59" s="143"/>
      <c r="AD59" s="143"/>
      <c r="AE59" s="143"/>
      <c r="AF59" s="143"/>
      <c r="AG59" s="143"/>
      <c r="AH59" s="143"/>
      <c r="AI59" s="143"/>
      <c r="AJ59" s="143"/>
      <c r="AK59" s="143"/>
      <c r="AL59" s="143"/>
      <c r="AM59" s="143"/>
      <c r="AN59" s="143"/>
      <c r="AO59" s="143"/>
      <c r="AP59" s="143"/>
      <c r="AQ59" s="143"/>
    </row>
    <row r="60" spans="1:43" s="70" customFormat="1">
      <c r="A60" s="438" t="s">
        <v>402</v>
      </c>
      <c r="B60" s="473" t="s">
        <v>742</v>
      </c>
      <c r="C60" s="452"/>
      <c r="D60" s="468" t="s">
        <v>128</v>
      </c>
      <c r="E60" s="441"/>
      <c r="F60" s="441"/>
      <c r="G60" s="474"/>
      <c r="H60" s="475">
        <v>214000</v>
      </c>
      <c r="I60" s="443" t="s">
        <v>2133</v>
      </c>
      <c r="J60" s="452"/>
      <c r="K60" s="476" t="s">
        <v>1006</v>
      </c>
      <c r="L60" s="445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41"/>
      <c r="X60" s="482" t="s">
        <v>2190</v>
      </c>
      <c r="Y60" s="483"/>
      <c r="Z60" s="458"/>
      <c r="AA60" s="457" t="s">
        <v>361</v>
      </c>
      <c r="AB60" s="143"/>
      <c r="AC60" s="143"/>
      <c r="AD60" s="143"/>
      <c r="AE60" s="143"/>
      <c r="AF60" s="143"/>
      <c r="AG60" s="143"/>
      <c r="AH60" s="143"/>
      <c r="AI60" s="143"/>
      <c r="AJ60" s="143"/>
      <c r="AK60" s="143"/>
      <c r="AL60" s="143"/>
      <c r="AM60" s="143"/>
      <c r="AN60" s="143"/>
      <c r="AO60" s="143"/>
      <c r="AP60" s="143"/>
      <c r="AQ60" s="143"/>
    </row>
    <row r="61" spans="1:43" s="70" customFormat="1">
      <c r="A61" s="438" t="s">
        <v>403</v>
      </c>
      <c r="B61" s="473" t="s">
        <v>743</v>
      </c>
      <c r="C61" s="452"/>
      <c r="D61" s="468" t="s">
        <v>128</v>
      </c>
      <c r="E61" s="441"/>
      <c r="F61" s="441"/>
      <c r="G61" s="474">
        <v>2005</v>
      </c>
      <c r="H61" s="475">
        <v>801000</v>
      </c>
      <c r="I61" s="443" t="s">
        <v>2133</v>
      </c>
      <c r="J61" s="452"/>
      <c r="K61" s="476" t="s">
        <v>1007</v>
      </c>
      <c r="L61" s="445"/>
      <c r="M61" s="452"/>
      <c r="N61" s="452"/>
      <c r="O61" s="452"/>
      <c r="P61" s="452"/>
      <c r="Q61" s="452"/>
      <c r="R61" s="452"/>
      <c r="S61" s="452"/>
      <c r="T61" s="452"/>
      <c r="U61" s="452"/>
      <c r="V61" s="452"/>
      <c r="W61" s="441"/>
      <c r="X61" s="482" t="s">
        <v>2191</v>
      </c>
      <c r="Y61" s="483" t="s">
        <v>1172</v>
      </c>
      <c r="Z61" s="458"/>
      <c r="AA61" s="457" t="s">
        <v>361</v>
      </c>
      <c r="AB61" s="143"/>
      <c r="AC61" s="143"/>
      <c r="AD61" s="143"/>
      <c r="AE61" s="143"/>
      <c r="AF61" s="143"/>
      <c r="AG61" s="143"/>
      <c r="AH61" s="143"/>
      <c r="AI61" s="143"/>
      <c r="AJ61" s="143"/>
      <c r="AK61" s="143"/>
      <c r="AL61" s="143"/>
      <c r="AM61" s="143"/>
      <c r="AN61" s="143"/>
      <c r="AO61" s="143"/>
      <c r="AP61" s="143"/>
      <c r="AQ61" s="143"/>
    </row>
    <row r="62" spans="1:43" s="70" customFormat="1">
      <c r="A62" s="438" t="s">
        <v>404</v>
      </c>
      <c r="B62" s="473" t="s">
        <v>744</v>
      </c>
      <c r="C62" s="452"/>
      <c r="D62" s="468" t="s">
        <v>128</v>
      </c>
      <c r="E62" s="441"/>
      <c r="F62" s="441"/>
      <c r="G62" s="474">
        <v>2005</v>
      </c>
      <c r="H62" s="475">
        <v>419000</v>
      </c>
      <c r="I62" s="443" t="s">
        <v>2133</v>
      </c>
      <c r="J62" s="452"/>
      <c r="K62" s="476" t="s">
        <v>1008</v>
      </c>
      <c r="L62" s="445"/>
      <c r="M62" s="452"/>
      <c r="N62" s="452"/>
      <c r="O62" s="452"/>
      <c r="P62" s="452"/>
      <c r="Q62" s="452"/>
      <c r="R62" s="452"/>
      <c r="S62" s="452"/>
      <c r="T62" s="452"/>
      <c r="U62" s="452"/>
      <c r="V62" s="452"/>
      <c r="W62" s="441"/>
      <c r="X62" s="482" t="s">
        <v>2192</v>
      </c>
      <c r="Y62" s="483" t="s">
        <v>1173</v>
      </c>
      <c r="Z62" s="458"/>
      <c r="AA62" s="457" t="s">
        <v>361</v>
      </c>
      <c r="AB62" s="143"/>
      <c r="AC62" s="143"/>
      <c r="AD62" s="143"/>
      <c r="AE62" s="143"/>
      <c r="AF62" s="143"/>
      <c r="AG62" s="143"/>
      <c r="AH62" s="143"/>
      <c r="AI62" s="143"/>
      <c r="AJ62" s="143"/>
      <c r="AK62" s="143"/>
      <c r="AL62" s="143"/>
      <c r="AM62" s="143"/>
      <c r="AN62" s="143"/>
      <c r="AO62" s="143"/>
      <c r="AP62" s="143"/>
      <c r="AQ62" s="143"/>
    </row>
    <row r="63" spans="1:43" s="70" customFormat="1">
      <c r="A63" s="438" t="s">
        <v>405</v>
      </c>
      <c r="B63" s="473" t="s">
        <v>745</v>
      </c>
      <c r="C63" s="452"/>
      <c r="D63" s="468" t="s">
        <v>128</v>
      </c>
      <c r="E63" s="441"/>
      <c r="F63" s="441"/>
      <c r="G63" s="474">
        <v>2005</v>
      </c>
      <c r="H63" s="475">
        <v>308000</v>
      </c>
      <c r="I63" s="443" t="s">
        <v>2133</v>
      </c>
      <c r="J63" s="459"/>
      <c r="K63" s="476" t="s">
        <v>1009</v>
      </c>
      <c r="L63" s="445"/>
      <c r="M63" s="452"/>
      <c r="N63" s="452"/>
      <c r="O63" s="452"/>
      <c r="P63" s="452"/>
      <c r="Q63" s="452"/>
      <c r="R63" s="452"/>
      <c r="S63" s="452"/>
      <c r="T63" s="452"/>
      <c r="U63" s="452"/>
      <c r="V63" s="452"/>
      <c r="W63" s="441"/>
      <c r="X63" s="482" t="s">
        <v>2193</v>
      </c>
      <c r="Y63" s="483" t="s">
        <v>1173</v>
      </c>
      <c r="Z63" s="458"/>
      <c r="AA63" s="457" t="s">
        <v>361</v>
      </c>
      <c r="AB63" s="143"/>
      <c r="AC63" s="143"/>
      <c r="AD63" s="143"/>
      <c r="AE63" s="143"/>
      <c r="AF63" s="143"/>
      <c r="AG63" s="143"/>
      <c r="AH63" s="143"/>
      <c r="AI63" s="143"/>
      <c r="AJ63" s="143"/>
      <c r="AK63" s="143"/>
      <c r="AL63" s="143"/>
      <c r="AM63" s="143"/>
      <c r="AN63" s="143"/>
      <c r="AO63" s="143"/>
      <c r="AP63" s="143"/>
      <c r="AQ63" s="143"/>
    </row>
    <row r="64" spans="1:43" s="70" customFormat="1">
      <c r="A64" s="438" t="s">
        <v>406</v>
      </c>
      <c r="B64" s="473" t="s">
        <v>746</v>
      </c>
      <c r="C64" s="452"/>
      <c r="D64" s="468" t="s">
        <v>128</v>
      </c>
      <c r="E64" s="441"/>
      <c r="F64" s="441"/>
      <c r="G64" s="474"/>
      <c r="H64" s="475">
        <v>138000</v>
      </c>
      <c r="I64" s="443" t="s">
        <v>2133</v>
      </c>
      <c r="J64" s="452"/>
      <c r="K64" s="476" t="s">
        <v>1010</v>
      </c>
      <c r="L64" s="445"/>
      <c r="M64" s="452"/>
      <c r="N64" s="452"/>
      <c r="O64" s="452"/>
      <c r="P64" s="452"/>
      <c r="Q64" s="452"/>
      <c r="R64" s="452"/>
      <c r="S64" s="452"/>
      <c r="T64" s="452"/>
      <c r="U64" s="452"/>
      <c r="V64" s="452"/>
      <c r="W64" s="441"/>
      <c r="X64" s="482" t="s">
        <v>2194</v>
      </c>
      <c r="Y64" s="483" t="s">
        <v>1174</v>
      </c>
      <c r="Z64" s="458" t="s">
        <v>1164</v>
      </c>
      <c r="AA64" s="457" t="s">
        <v>361</v>
      </c>
      <c r="AB64" s="143"/>
      <c r="AC64" s="143"/>
      <c r="AD64" s="143"/>
      <c r="AE64" s="143"/>
      <c r="AF64" s="143"/>
      <c r="AG64" s="143"/>
      <c r="AH64" s="143"/>
      <c r="AI64" s="143"/>
      <c r="AJ64" s="143"/>
      <c r="AK64" s="143"/>
      <c r="AL64" s="143"/>
      <c r="AM64" s="143"/>
      <c r="AN64" s="143"/>
      <c r="AO64" s="143"/>
      <c r="AP64" s="143"/>
      <c r="AQ64" s="143"/>
    </row>
    <row r="65" spans="1:43" s="70" customFormat="1">
      <c r="A65" s="438" t="s">
        <v>407</v>
      </c>
      <c r="B65" s="473" t="s">
        <v>747</v>
      </c>
      <c r="C65" s="452"/>
      <c r="D65" s="468" t="s">
        <v>128</v>
      </c>
      <c r="E65" s="441"/>
      <c r="F65" s="441"/>
      <c r="G65" s="474"/>
      <c r="H65" s="475">
        <v>235000</v>
      </c>
      <c r="I65" s="443" t="s">
        <v>2133</v>
      </c>
      <c r="J65" s="452"/>
      <c r="K65" s="476" t="s">
        <v>1011</v>
      </c>
      <c r="L65" s="445"/>
      <c r="M65" s="452"/>
      <c r="N65" s="452"/>
      <c r="O65" s="452"/>
      <c r="P65" s="452"/>
      <c r="Q65" s="452"/>
      <c r="R65" s="452"/>
      <c r="S65" s="452"/>
      <c r="T65" s="452"/>
      <c r="U65" s="452"/>
      <c r="V65" s="452"/>
      <c r="W65" s="441"/>
      <c r="X65" s="482" t="s">
        <v>2195</v>
      </c>
      <c r="Y65" s="483" t="s">
        <v>1174</v>
      </c>
      <c r="Z65" s="458" t="s">
        <v>1164</v>
      </c>
      <c r="AA65" s="457" t="s">
        <v>361</v>
      </c>
      <c r="AB65" s="143"/>
      <c r="AC65" s="143"/>
      <c r="AD65" s="143"/>
      <c r="AE65" s="143"/>
      <c r="AF65" s="143"/>
      <c r="AG65" s="143"/>
      <c r="AH65" s="143"/>
      <c r="AI65" s="143"/>
      <c r="AJ65" s="143"/>
      <c r="AK65" s="143"/>
      <c r="AL65" s="143"/>
      <c r="AM65" s="143"/>
      <c r="AN65" s="143"/>
      <c r="AO65" s="143"/>
      <c r="AP65" s="143"/>
      <c r="AQ65" s="143"/>
    </row>
    <row r="66" spans="1:43" s="70" customFormat="1" ht="48">
      <c r="A66" s="438" t="s">
        <v>408</v>
      </c>
      <c r="B66" s="473" t="s">
        <v>748</v>
      </c>
      <c r="C66" s="452"/>
      <c r="D66" s="468" t="s">
        <v>128</v>
      </c>
      <c r="E66" s="441"/>
      <c r="F66" s="441"/>
      <c r="G66" s="474">
        <v>2007</v>
      </c>
      <c r="H66" s="484">
        <v>1036000</v>
      </c>
      <c r="I66" s="443" t="s">
        <v>2133</v>
      </c>
      <c r="J66" s="452"/>
      <c r="K66" s="476" t="s">
        <v>1012</v>
      </c>
      <c r="L66" s="445"/>
      <c r="M66" s="452"/>
      <c r="N66" s="452"/>
      <c r="O66" s="452"/>
      <c r="P66" s="452"/>
      <c r="Q66" s="452"/>
      <c r="R66" s="452"/>
      <c r="S66" s="452"/>
      <c r="T66" s="452"/>
      <c r="U66" s="452"/>
      <c r="V66" s="452"/>
      <c r="W66" s="441"/>
      <c r="X66" s="482" t="s">
        <v>2196</v>
      </c>
      <c r="Y66" s="483">
        <f>54.36+292.78</f>
        <v>347.14</v>
      </c>
      <c r="Z66" s="458" t="s">
        <v>1164</v>
      </c>
      <c r="AA66" s="457" t="s">
        <v>361</v>
      </c>
      <c r="AB66" s="143"/>
      <c r="AC66" s="143"/>
      <c r="AD66" s="143"/>
      <c r="AE66" s="143"/>
      <c r="AF66" s="143"/>
      <c r="AG66" s="143"/>
      <c r="AH66" s="143"/>
      <c r="AI66" s="143"/>
      <c r="AJ66" s="143"/>
      <c r="AK66" s="143"/>
      <c r="AL66" s="143"/>
      <c r="AM66" s="143"/>
      <c r="AN66" s="143"/>
      <c r="AO66" s="143"/>
      <c r="AP66" s="143"/>
      <c r="AQ66" s="143"/>
    </row>
    <row r="67" spans="1:43" s="70" customFormat="1">
      <c r="A67" s="438" t="s">
        <v>409</v>
      </c>
      <c r="B67" s="473" t="s">
        <v>749</v>
      </c>
      <c r="C67" s="452"/>
      <c r="D67" s="468" t="s">
        <v>128</v>
      </c>
      <c r="E67" s="441"/>
      <c r="F67" s="441"/>
      <c r="G67" s="474">
        <v>2007</v>
      </c>
      <c r="H67" s="484">
        <v>129000</v>
      </c>
      <c r="I67" s="443" t="s">
        <v>2133</v>
      </c>
      <c r="J67" s="452"/>
      <c r="K67" s="476" t="s">
        <v>1013</v>
      </c>
      <c r="L67" s="445"/>
      <c r="M67" s="452"/>
      <c r="N67" s="452"/>
      <c r="O67" s="452"/>
      <c r="P67" s="452"/>
      <c r="Q67" s="452"/>
      <c r="R67" s="452"/>
      <c r="S67" s="452"/>
      <c r="T67" s="452"/>
      <c r="U67" s="452"/>
      <c r="V67" s="452"/>
      <c r="W67" s="441"/>
      <c r="X67" s="482" t="s">
        <v>2197</v>
      </c>
      <c r="Y67" s="483" t="s">
        <v>1175</v>
      </c>
      <c r="Z67" s="458" t="s">
        <v>1164</v>
      </c>
      <c r="AA67" s="457" t="s">
        <v>361</v>
      </c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  <c r="AM67" s="143"/>
      <c r="AN67" s="143"/>
      <c r="AO67" s="143"/>
      <c r="AP67" s="143"/>
      <c r="AQ67" s="143"/>
    </row>
    <row r="68" spans="1:43" s="70" customFormat="1">
      <c r="A68" s="438" t="s">
        <v>410</v>
      </c>
      <c r="B68" s="473" t="s">
        <v>750</v>
      </c>
      <c r="C68" s="452"/>
      <c r="D68" s="468" t="s">
        <v>128</v>
      </c>
      <c r="E68" s="441"/>
      <c r="F68" s="441"/>
      <c r="G68" s="474">
        <v>2007</v>
      </c>
      <c r="H68" s="484">
        <v>3190000</v>
      </c>
      <c r="I68" s="443" t="s">
        <v>2133</v>
      </c>
      <c r="J68" s="452"/>
      <c r="K68" s="476" t="s">
        <v>1014</v>
      </c>
      <c r="L68" s="445"/>
      <c r="M68" s="452"/>
      <c r="N68" s="452"/>
      <c r="O68" s="452"/>
      <c r="P68" s="452"/>
      <c r="Q68" s="452"/>
      <c r="R68" s="452"/>
      <c r="S68" s="452"/>
      <c r="T68" s="452"/>
      <c r="U68" s="452"/>
      <c r="V68" s="452"/>
      <c r="W68" s="441"/>
      <c r="X68" s="482" t="s">
        <v>2198</v>
      </c>
      <c r="Y68" s="483" t="s">
        <v>1176</v>
      </c>
      <c r="Z68" s="458" t="s">
        <v>1164</v>
      </c>
      <c r="AA68" s="457" t="s">
        <v>361</v>
      </c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  <c r="AM68" s="143"/>
      <c r="AN68" s="143"/>
      <c r="AO68" s="143"/>
      <c r="AP68" s="143"/>
      <c r="AQ68" s="143"/>
    </row>
    <row r="69" spans="1:43" s="70" customFormat="1">
      <c r="A69" s="438" t="s">
        <v>411</v>
      </c>
      <c r="B69" s="473" t="s">
        <v>751</v>
      </c>
      <c r="C69" s="452"/>
      <c r="D69" s="468" t="s">
        <v>128</v>
      </c>
      <c r="E69" s="441"/>
      <c r="F69" s="441"/>
      <c r="G69" s="474">
        <v>2007</v>
      </c>
      <c r="H69" s="484">
        <v>323</v>
      </c>
      <c r="I69" s="443" t="s">
        <v>2133</v>
      </c>
      <c r="J69" s="452"/>
      <c r="K69" s="476" t="s">
        <v>1015</v>
      </c>
      <c r="L69" s="445"/>
      <c r="M69" s="452"/>
      <c r="N69" s="452"/>
      <c r="O69" s="452"/>
      <c r="P69" s="452"/>
      <c r="Q69" s="452"/>
      <c r="R69" s="452"/>
      <c r="S69" s="452"/>
      <c r="T69" s="452"/>
      <c r="U69" s="452"/>
      <c r="V69" s="452"/>
      <c r="W69" s="441"/>
      <c r="X69" s="485" t="s">
        <v>2184</v>
      </c>
      <c r="Y69" s="458" t="s">
        <v>1177</v>
      </c>
      <c r="Z69" s="458" t="s">
        <v>1164</v>
      </c>
      <c r="AA69" s="457" t="s">
        <v>361</v>
      </c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  <c r="AM69" s="143"/>
      <c r="AN69" s="143"/>
      <c r="AO69" s="143"/>
      <c r="AP69" s="143"/>
      <c r="AQ69" s="143"/>
    </row>
    <row r="70" spans="1:43" s="70" customFormat="1">
      <c r="A70" s="438" t="s">
        <v>412</v>
      </c>
      <c r="B70" s="473" t="s">
        <v>752</v>
      </c>
      <c r="C70" s="452"/>
      <c r="D70" s="468" t="s">
        <v>128</v>
      </c>
      <c r="E70" s="441"/>
      <c r="F70" s="441"/>
      <c r="G70" s="474">
        <v>2007</v>
      </c>
      <c r="H70" s="484">
        <v>183000</v>
      </c>
      <c r="I70" s="443" t="s">
        <v>2133</v>
      </c>
      <c r="J70" s="452"/>
      <c r="K70" s="476" t="s">
        <v>1016</v>
      </c>
      <c r="L70" s="445"/>
      <c r="M70" s="452"/>
      <c r="N70" s="452"/>
      <c r="O70" s="452"/>
      <c r="P70" s="452"/>
      <c r="Q70" s="452"/>
      <c r="R70" s="452"/>
      <c r="S70" s="452"/>
      <c r="T70" s="452"/>
      <c r="U70" s="452"/>
      <c r="V70" s="452"/>
      <c r="W70" s="441"/>
      <c r="X70" s="479" t="s">
        <v>2185</v>
      </c>
      <c r="Y70" s="458" t="s">
        <v>1177</v>
      </c>
      <c r="Z70" s="458" t="s">
        <v>1164</v>
      </c>
      <c r="AA70" s="457" t="s">
        <v>361</v>
      </c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  <c r="AM70" s="143"/>
      <c r="AN70" s="143"/>
      <c r="AO70" s="143"/>
      <c r="AP70" s="143"/>
      <c r="AQ70" s="143"/>
    </row>
    <row r="71" spans="1:43" s="70" customFormat="1" ht="24">
      <c r="A71" s="438" t="s">
        <v>413</v>
      </c>
      <c r="B71" s="473" t="s">
        <v>753</v>
      </c>
      <c r="C71" s="452"/>
      <c r="D71" s="468" t="s">
        <v>128</v>
      </c>
      <c r="E71" s="441"/>
      <c r="F71" s="441"/>
      <c r="G71" s="474">
        <v>2007</v>
      </c>
      <c r="H71" s="484">
        <v>183000</v>
      </c>
      <c r="I71" s="443" t="s">
        <v>2133</v>
      </c>
      <c r="J71" s="452"/>
      <c r="K71" s="476" t="s">
        <v>1017</v>
      </c>
      <c r="L71" s="445"/>
      <c r="M71" s="452"/>
      <c r="N71" s="452"/>
      <c r="O71" s="452"/>
      <c r="P71" s="452"/>
      <c r="Q71" s="452"/>
      <c r="R71" s="452"/>
      <c r="S71" s="452"/>
      <c r="T71" s="452"/>
      <c r="U71" s="452"/>
      <c r="V71" s="452"/>
      <c r="W71" s="441"/>
      <c r="X71" s="479" t="s">
        <v>2185</v>
      </c>
      <c r="Y71" s="458" t="s">
        <v>1178</v>
      </c>
      <c r="Z71" s="458" t="s">
        <v>1164</v>
      </c>
      <c r="AA71" s="457" t="s">
        <v>361</v>
      </c>
      <c r="AB71" s="143"/>
      <c r="AC71" s="143"/>
      <c r="AD71" s="143"/>
      <c r="AE71" s="143"/>
      <c r="AF71" s="143"/>
      <c r="AG71" s="143"/>
      <c r="AH71" s="143"/>
      <c r="AI71" s="143"/>
      <c r="AJ71" s="143"/>
      <c r="AK71" s="143"/>
      <c r="AL71" s="143"/>
      <c r="AM71" s="143"/>
      <c r="AN71" s="143"/>
      <c r="AO71" s="143"/>
      <c r="AP71" s="143"/>
      <c r="AQ71" s="143"/>
    </row>
    <row r="72" spans="1:43" s="70" customFormat="1" ht="24">
      <c r="A72" s="438" t="s">
        <v>414</v>
      </c>
      <c r="B72" s="473" t="s">
        <v>754</v>
      </c>
      <c r="C72" s="452"/>
      <c r="D72" s="468" t="s">
        <v>128</v>
      </c>
      <c r="E72" s="441"/>
      <c r="F72" s="441"/>
      <c r="G72" s="474">
        <v>2007</v>
      </c>
      <c r="H72" s="484">
        <v>290000</v>
      </c>
      <c r="I72" s="443" t="s">
        <v>2133</v>
      </c>
      <c r="J72" s="452"/>
      <c r="K72" s="476" t="s">
        <v>1018</v>
      </c>
      <c r="L72" s="445"/>
      <c r="M72" s="452"/>
      <c r="N72" s="452"/>
      <c r="O72" s="452"/>
      <c r="P72" s="452"/>
      <c r="Q72" s="452"/>
      <c r="R72" s="452"/>
      <c r="S72" s="452"/>
      <c r="T72" s="452"/>
      <c r="U72" s="452"/>
      <c r="V72" s="452"/>
      <c r="W72" s="441"/>
      <c r="X72" s="486" t="s">
        <v>2186</v>
      </c>
      <c r="Y72" s="458" t="s">
        <v>1170</v>
      </c>
      <c r="Z72" s="458" t="s">
        <v>1164</v>
      </c>
      <c r="AA72" s="457" t="s">
        <v>361</v>
      </c>
      <c r="AB72" s="143"/>
      <c r="AC72" s="143"/>
      <c r="AD72" s="143"/>
      <c r="AE72" s="143"/>
      <c r="AF72" s="143"/>
      <c r="AG72" s="143"/>
      <c r="AH72" s="143"/>
      <c r="AI72" s="143"/>
      <c r="AJ72" s="143"/>
      <c r="AK72" s="143"/>
      <c r="AL72" s="143"/>
      <c r="AM72" s="143"/>
      <c r="AN72" s="143"/>
      <c r="AO72" s="143"/>
      <c r="AP72" s="143"/>
      <c r="AQ72" s="143"/>
    </row>
    <row r="73" spans="1:43" s="70" customFormat="1" ht="36">
      <c r="A73" s="438" t="s">
        <v>415</v>
      </c>
      <c r="B73" s="473" t="s">
        <v>2177</v>
      </c>
      <c r="C73" s="452"/>
      <c r="D73" s="468" t="s">
        <v>128</v>
      </c>
      <c r="E73" s="441"/>
      <c r="F73" s="441"/>
      <c r="G73" s="474">
        <v>2007</v>
      </c>
      <c r="H73" s="484">
        <v>726000</v>
      </c>
      <c r="I73" s="443" t="s">
        <v>2133</v>
      </c>
      <c r="J73" s="452"/>
      <c r="K73" s="476" t="s">
        <v>1019</v>
      </c>
      <c r="L73" s="445"/>
      <c r="M73" s="452"/>
      <c r="N73" s="452"/>
      <c r="O73" s="452"/>
      <c r="P73" s="452"/>
      <c r="Q73" s="452"/>
      <c r="R73" s="452"/>
      <c r="S73" s="452"/>
      <c r="T73" s="452"/>
      <c r="U73" s="452"/>
      <c r="V73" s="452"/>
      <c r="W73" s="441"/>
      <c r="X73" s="441" t="s">
        <v>2187</v>
      </c>
      <c r="Y73" s="483" t="s">
        <v>1179</v>
      </c>
      <c r="Z73" s="458" t="s">
        <v>1164</v>
      </c>
      <c r="AA73" s="457" t="s">
        <v>361</v>
      </c>
      <c r="AB73" s="143"/>
      <c r="AC73" s="143"/>
      <c r="AD73" s="143"/>
      <c r="AE73" s="143"/>
      <c r="AF73" s="143"/>
      <c r="AG73" s="143"/>
      <c r="AH73" s="143"/>
      <c r="AI73" s="143"/>
      <c r="AJ73" s="143"/>
      <c r="AK73" s="143"/>
      <c r="AL73" s="143"/>
      <c r="AM73" s="143"/>
      <c r="AN73" s="143"/>
      <c r="AO73" s="143"/>
      <c r="AP73" s="143"/>
      <c r="AQ73" s="143"/>
    </row>
    <row r="74" spans="1:43" s="70" customFormat="1">
      <c r="A74" s="438" t="s">
        <v>416</v>
      </c>
      <c r="B74" s="473" t="s">
        <v>755</v>
      </c>
      <c r="C74" s="452"/>
      <c r="D74" s="468" t="s">
        <v>128</v>
      </c>
      <c r="E74" s="441"/>
      <c r="F74" s="441"/>
      <c r="G74" s="474">
        <v>2007</v>
      </c>
      <c r="H74" s="484">
        <v>174000</v>
      </c>
      <c r="I74" s="443" t="s">
        <v>2133</v>
      </c>
      <c r="J74" s="452"/>
      <c r="K74" s="476" t="s">
        <v>1020</v>
      </c>
      <c r="L74" s="445"/>
      <c r="M74" s="452"/>
      <c r="N74" s="452"/>
      <c r="O74" s="452"/>
      <c r="P74" s="452"/>
      <c r="Q74" s="452"/>
      <c r="R74" s="452"/>
      <c r="S74" s="452"/>
      <c r="T74" s="452"/>
      <c r="U74" s="452"/>
      <c r="V74" s="452"/>
      <c r="W74" s="441"/>
      <c r="X74" s="482" t="s">
        <v>2199</v>
      </c>
      <c r="Y74" s="483" t="s">
        <v>1176</v>
      </c>
      <c r="Z74" s="458" t="s">
        <v>1164</v>
      </c>
      <c r="AA74" s="457" t="s">
        <v>361</v>
      </c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  <c r="AM74" s="143"/>
      <c r="AN74" s="143"/>
      <c r="AO74" s="143"/>
      <c r="AP74" s="143"/>
      <c r="AQ74" s="143"/>
    </row>
    <row r="75" spans="1:43" s="70" customFormat="1">
      <c r="A75" s="438" t="s">
        <v>417</v>
      </c>
      <c r="B75" s="473" t="s">
        <v>756</v>
      </c>
      <c r="C75" s="452"/>
      <c r="D75" s="468" t="s">
        <v>128</v>
      </c>
      <c r="E75" s="441"/>
      <c r="F75" s="441"/>
      <c r="G75" s="474">
        <v>2007</v>
      </c>
      <c r="H75" s="484">
        <v>944000</v>
      </c>
      <c r="I75" s="443" t="s">
        <v>2133</v>
      </c>
      <c r="J75" s="452"/>
      <c r="K75" s="476" t="s">
        <v>1021</v>
      </c>
      <c r="L75" s="445"/>
      <c r="M75" s="452"/>
      <c r="N75" s="452"/>
      <c r="O75" s="452"/>
      <c r="P75" s="452"/>
      <c r="Q75" s="452"/>
      <c r="R75" s="452"/>
      <c r="S75" s="452"/>
      <c r="T75" s="452"/>
      <c r="U75" s="452"/>
      <c r="V75" s="452"/>
      <c r="W75" s="441"/>
      <c r="X75" s="482" t="s">
        <v>2200</v>
      </c>
      <c r="Y75" s="483" t="s">
        <v>1180</v>
      </c>
      <c r="Z75" s="458" t="s">
        <v>1164</v>
      </c>
      <c r="AA75" s="457" t="s">
        <v>361</v>
      </c>
      <c r="AB75" s="143"/>
      <c r="AC75" s="143"/>
      <c r="AD75" s="143"/>
      <c r="AE75" s="143"/>
      <c r="AF75" s="143"/>
      <c r="AG75" s="143"/>
      <c r="AH75" s="143"/>
      <c r="AI75" s="143"/>
      <c r="AJ75" s="143"/>
      <c r="AK75" s="143"/>
      <c r="AL75" s="143"/>
      <c r="AM75" s="143"/>
      <c r="AN75" s="143"/>
      <c r="AO75" s="143"/>
      <c r="AP75" s="143"/>
      <c r="AQ75" s="143"/>
    </row>
    <row r="76" spans="1:43" s="70" customFormat="1">
      <c r="A76" s="438" t="s">
        <v>418</v>
      </c>
      <c r="B76" s="473" t="s">
        <v>757</v>
      </c>
      <c r="C76" s="452" t="s">
        <v>2148</v>
      </c>
      <c r="D76" s="468" t="s">
        <v>128</v>
      </c>
      <c r="E76" s="441"/>
      <c r="F76" s="441"/>
      <c r="G76" s="474">
        <v>1960</v>
      </c>
      <c r="H76" s="484">
        <v>1034000</v>
      </c>
      <c r="I76" s="459" t="s">
        <v>2133</v>
      </c>
      <c r="J76" s="452"/>
      <c r="K76" s="476" t="s">
        <v>1022</v>
      </c>
      <c r="L76" s="445"/>
      <c r="M76" s="452"/>
      <c r="N76" s="452"/>
      <c r="O76" s="452"/>
      <c r="P76" s="452"/>
      <c r="Q76" s="452"/>
      <c r="R76" s="452"/>
      <c r="S76" s="452"/>
      <c r="T76" s="452"/>
      <c r="U76" s="452"/>
      <c r="V76" s="452"/>
      <c r="W76" s="441"/>
      <c r="X76" s="458">
        <v>293.41000000000003</v>
      </c>
      <c r="Y76" s="483" t="s">
        <v>1181</v>
      </c>
      <c r="Z76" s="458" t="s">
        <v>361</v>
      </c>
      <c r="AA76" s="457" t="s">
        <v>361</v>
      </c>
      <c r="AB76" s="143"/>
      <c r="AC76" s="143"/>
      <c r="AD76" s="143"/>
      <c r="AE76" s="143"/>
      <c r="AF76" s="143"/>
      <c r="AG76" s="143"/>
      <c r="AH76" s="143"/>
      <c r="AI76" s="143"/>
      <c r="AJ76" s="143"/>
      <c r="AK76" s="143"/>
      <c r="AL76" s="143"/>
      <c r="AM76" s="143"/>
      <c r="AN76" s="143"/>
      <c r="AO76" s="143"/>
      <c r="AP76" s="143"/>
      <c r="AQ76" s="143"/>
    </row>
    <row r="77" spans="1:43" s="70" customFormat="1">
      <c r="A77" s="438" t="s">
        <v>419</v>
      </c>
      <c r="B77" s="473" t="s">
        <v>757</v>
      </c>
      <c r="C77" s="452" t="s">
        <v>2148</v>
      </c>
      <c r="D77" s="468" t="s">
        <v>128</v>
      </c>
      <c r="E77" s="441"/>
      <c r="F77" s="441"/>
      <c r="G77" s="474">
        <v>1960</v>
      </c>
      <c r="H77" s="484">
        <v>916000</v>
      </c>
      <c r="I77" s="459" t="s">
        <v>2133</v>
      </c>
      <c r="J77" s="452"/>
      <c r="K77" s="476" t="s">
        <v>1023</v>
      </c>
      <c r="L77" s="445"/>
      <c r="M77" s="452"/>
      <c r="N77" s="452"/>
      <c r="O77" s="452"/>
      <c r="P77" s="452"/>
      <c r="Q77" s="452"/>
      <c r="R77" s="452"/>
      <c r="S77" s="452"/>
      <c r="T77" s="452"/>
      <c r="U77" s="452"/>
      <c r="V77" s="452"/>
      <c r="W77" s="441"/>
      <c r="X77" s="487">
        <v>259.8</v>
      </c>
      <c r="Y77" s="458" t="s">
        <v>1181</v>
      </c>
      <c r="Z77" s="458" t="s">
        <v>361</v>
      </c>
      <c r="AA77" s="457" t="s">
        <v>361</v>
      </c>
      <c r="AB77" s="143"/>
      <c r="AC77" s="143"/>
      <c r="AD77" s="143"/>
      <c r="AE77" s="143"/>
      <c r="AF77" s="143"/>
      <c r="AG77" s="143"/>
      <c r="AH77" s="143"/>
      <c r="AI77" s="143"/>
      <c r="AJ77" s="143"/>
      <c r="AK77" s="143"/>
      <c r="AL77" s="143"/>
      <c r="AM77" s="143"/>
      <c r="AN77" s="143"/>
      <c r="AO77" s="143"/>
      <c r="AP77" s="143"/>
      <c r="AQ77" s="143"/>
    </row>
    <row r="78" spans="1:43" s="70" customFormat="1">
      <c r="A78" s="438" t="s">
        <v>420</v>
      </c>
      <c r="B78" s="473" t="s">
        <v>757</v>
      </c>
      <c r="C78" s="452" t="s">
        <v>2148</v>
      </c>
      <c r="D78" s="468" t="s">
        <v>128</v>
      </c>
      <c r="E78" s="441"/>
      <c r="F78" s="441"/>
      <c r="G78" s="474">
        <v>1960</v>
      </c>
      <c r="H78" s="484">
        <v>954000</v>
      </c>
      <c r="I78" s="459" t="s">
        <v>2133</v>
      </c>
      <c r="J78" s="452"/>
      <c r="K78" s="476" t="s">
        <v>1024</v>
      </c>
      <c r="L78" s="445"/>
      <c r="M78" s="452"/>
      <c r="N78" s="452"/>
      <c r="O78" s="452"/>
      <c r="P78" s="452"/>
      <c r="Q78" s="452"/>
      <c r="R78" s="452"/>
      <c r="S78" s="452"/>
      <c r="T78" s="452"/>
      <c r="U78" s="452"/>
      <c r="V78" s="452"/>
      <c r="W78" s="441"/>
      <c r="X78" s="477">
        <v>270.61</v>
      </c>
      <c r="Y78" s="458" t="s">
        <v>1181</v>
      </c>
      <c r="Z78" s="458" t="s">
        <v>361</v>
      </c>
      <c r="AA78" s="457" t="s">
        <v>361</v>
      </c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  <c r="AM78" s="143"/>
      <c r="AN78" s="143"/>
      <c r="AO78" s="143"/>
      <c r="AP78" s="143"/>
      <c r="AQ78" s="143"/>
    </row>
    <row r="79" spans="1:43" s="70" customFormat="1" ht="13.5" customHeight="1">
      <c r="A79" s="438" t="s">
        <v>421</v>
      </c>
      <c r="B79" s="473" t="s">
        <v>757</v>
      </c>
      <c r="C79" s="452" t="s">
        <v>2148</v>
      </c>
      <c r="D79" s="468" t="s">
        <v>128</v>
      </c>
      <c r="E79" s="441"/>
      <c r="F79" s="441"/>
      <c r="G79" s="474">
        <v>1960</v>
      </c>
      <c r="H79" s="484">
        <v>1084000</v>
      </c>
      <c r="I79" s="459" t="s">
        <v>2133</v>
      </c>
      <c r="J79" s="452"/>
      <c r="K79" s="476" t="s">
        <v>1025</v>
      </c>
      <c r="L79" s="445"/>
      <c r="M79" s="452"/>
      <c r="N79" s="452"/>
      <c r="O79" s="452"/>
      <c r="P79" s="452"/>
      <c r="Q79" s="452"/>
      <c r="R79" s="452"/>
      <c r="S79" s="452"/>
      <c r="T79" s="452"/>
      <c r="U79" s="452"/>
      <c r="V79" s="452"/>
      <c r="W79" s="441"/>
      <c r="X79" s="477">
        <v>307.48</v>
      </c>
      <c r="Y79" s="458" t="s">
        <v>1181</v>
      </c>
      <c r="Z79" s="458" t="s">
        <v>361</v>
      </c>
      <c r="AA79" s="457" t="s">
        <v>361</v>
      </c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  <c r="AM79" s="143"/>
      <c r="AN79" s="143"/>
      <c r="AO79" s="143"/>
      <c r="AP79" s="143"/>
      <c r="AQ79" s="143"/>
    </row>
    <row r="80" spans="1:43" s="70" customFormat="1">
      <c r="A80" s="438" t="s">
        <v>422</v>
      </c>
      <c r="B80" s="473" t="s">
        <v>757</v>
      </c>
      <c r="C80" s="452" t="s">
        <v>2148</v>
      </c>
      <c r="D80" s="468" t="s">
        <v>128</v>
      </c>
      <c r="E80" s="441"/>
      <c r="F80" s="441"/>
      <c r="G80" s="474">
        <v>1970</v>
      </c>
      <c r="H80" s="484">
        <v>589000</v>
      </c>
      <c r="I80" s="459" t="s">
        <v>2133</v>
      </c>
      <c r="J80" s="452"/>
      <c r="K80" s="476" t="s">
        <v>1026</v>
      </c>
      <c r="L80" s="445"/>
      <c r="M80" s="452"/>
      <c r="N80" s="452"/>
      <c r="O80" s="452"/>
      <c r="P80" s="452"/>
      <c r="Q80" s="452"/>
      <c r="R80" s="452"/>
      <c r="S80" s="452"/>
      <c r="T80" s="452"/>
      <c r="U80" s="452"/>
      <c r="V80" s="452"/>
      <c r="W80" s="441"/>
      <c r="X80" s="488">
        <v>167.2</v>
      </c>
      <c r="Y80" s="458" t="s">
        <v>1181</v>
      </c>
      <c r="Z80" s="458" t="s">
        <v>361</v>
      </c>
      <c r="AA80" s="457" t="s">
        <v>361</v>
      </c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</row>
    <row r="81" spans="1:43" s="70" customFormat="1">
      <c r="A81" s="438" t="s">
        <v>423</v>
      </c>
      <c r="B81" s="473" t="s">
        <v>758</v>
      </c>
      <c r="C81" s="452"/>
      <c r="D81" s="468" t="s">
        <v>128</v>
      </c>
      <c r="E81" s="441"/>
      <c r="F81" s="441"/>
      <c r="G81" s="474">
        <v>1963</v>
      </c>
      <c r="H81" s="484">
        <v>705000</v>
      </c>
      <c r="I81" s="459" t="s">
        <v>2133</v>
      </c>
      <c r="J81" s="452"/>
      <c r="K81" s="476" t="s">
        <v>1027</v>
      </c>
      <c r="L81" s="445"/>
      <c r="M81" s="452"/>
      <c r="N81" s="452"/>
      <c r="O81" s="452"/>
      <c r="P81" s="452"/>
      <c r="Q81" s="452"/>
      <c r="R81" s="452"/>
      <c r="S81" s="452"/>
      <c r="T81" s="452"/>
      <c r="U81" s="452"/>
      <c r="V81" s="452"/>
      <c r="W81" s="441"/>
      <c r="X81" s="488">
        <v>200</v>
      </c>
      <c r="Y81" s="458" t="s">
        <v>1182</v>
      </c>
      <c r="Z81" s="458" t="s">
        <v>1164</v>
      </c>
      <c r="AA81" s="457" t="s">
        <v>361</v>
      </c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3"/>
      <c r="AQ81" s="143"/>
    </row>
    <row r="82" spans="1:43" s="70" customFormat="1" ht="24">
      <c r="A82" s="438" t="s">
        <v>424</v>
      </c>
      <c r="B82" s="473" t="s">
        <v>759</v>
      </c>
      <c r="C82" s="452"/>
      <c r="D82" s="468" t="s">
        <v>128</v>
      </c>
      <c r="E82" s="441"/>
      <c r="F82" s="441"/>
      <c r="G82" s="474">
        <v>1927</v>
      </c>
      <c r="H82" s="484">
        <v>351000</v>
      </c>
      <c r="I82" s="459" t="s">
        <v>2133</v>
      </c>
      <c r="J82" s="452"/>
      <c r="K82" s="476" t="s">
        <v>1028</v>
      </c>
      <c r="L82" s="445"/>
      <c r="M82" s="452"/>
      <c r="N82" s="452"/>
      <c r="O82" s="452"/>
      <c r="P82" s="452"/>
      <c r="Q82" s="452"/>
      <c r="R82" s="452"/>
      <c r="S82" s="452"/>
      <c r="T82" s="452"/>
      <c r="U82" s="452"/>
      <c r="V82" s="452"/>
      <c r="W82" s="441"/>
      <c r="X82" s="489">
        <v>99.6</v>
      </c>
      <c r="Y82" s="458" t="s">
        <v>1181</v>
      </c>
      <c r="Z82" s="458" t="s">
        <v>361</v>
      </c>
      <c r="AA82" s="457" t="s">
        <v>361</v>
      </c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143"/>
      <c r="AO82" s="143"/>
      <c r="AP82" s="143"/>
      <c r="AQ82" s="143"/>
    </row>
    <row r="83" spans="1:43" s="70" customFormat="1" ht="24">
      <c r="A83" s="438" t="s">
        <v>425</v>
      </c>
      <c r="B83" s="473" t="s">
        <v>760</v>
      </c>
      <c r="C83" s="452"/>
      <c r="D83" s="468"/>
      <c r="E83" s="441"/>
      <c r="F83" s="441"/>
      <c r="G83" s="474"/>
      <c r="H83" s="484">
        <v>135667.44</v>
      </c>
      <c r="I83" s="452" t="s">
        <v>2134</v>
      </c>
      <c r="J83" s="452"/>
      <c r="K83" s="476"/>
      <c r="L83" s="445"/>
      <c r="M83" s="452"/>
      <c r="N83" s="452"/>
      <c r="O83" s="452"/>
      <c r="P83" s="452"/>
      <c r="Q83" s="452"/>
      <c r="R83" s="452"/>
      <c r="S83" s="452"/>
      <c r="T83" s="452"/>
      <c r="U83" s="452"/>
      <c r="V83" s="452"/>
      <c r="W83" s="452"/>
      <c r="X83" s="490"/>
      <c r="Y83" s="458"/>
      <c r="Z83" s="458"/>
      <c r="AA83" s="457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  <c r="AN83" s="143"/>
      <c r="AO83" s="143"/>
      <c r="AP83" s="143"/>
      <c r="AQ83" s="143"/>
    </row>
    <row r="84" spans="1:43" s="70" customFormat="1">
      <c r="A84" s="438" t="s">
        <v>426</v>
      </c>
      <c r="B84" s="473" t="s">
        <v>761</v>
      </c>
      <c r="C84" s="452"/>
      <c r="D84" s="468" t="s">
        <v>128</v>
      </c>
      <c r="E84" s="441"/>
      <c r="F84" s="441"/>
      <c r="G84" s="474" t="s">
        <v>971</v>
      </c>
      <c r="H84" s="484">
        <v>306511.75</v>
      </c>
      <c r="I84" s="452" t="s">
        <v>2134</v>
      </c>
      <c r="J84" s="452"/>
      <c r="K84" s="476"/>
      <c r="L84" s="445"/>
      <c r="M84" s="452"/>
      <c r="N84" s="452"/>
      <c r="O84" s="452"/>
      <c r="P84" s="452"/>
      <c r="Q84" s="452"/>
      <c r="R84" s="452"/>
      <c r="S84" s="452"/>
      <c r="T84" s="452"/>
      <c r="U84" s="452"/>
      <c r="V84" s="452"/>
      <c r="W84" s="452"/>
      <c r="X84" s="491"/>
      <c r="Y84" s="458"/>
      <c r="Z84" s="458"/>
      <c r="AA84" s="457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  <c r="AN84" s="143"/>
      <c r="AO84" s="143"/>
      <c r="AP84" s="143"/>
      <c r="AQ84" s="143"/>
    </row>
    <row r="85" spans="1:43" s="70" customFormat="1" ht="26.25" customHeight="1">
      <c r="A85" s="438" t="s">
        <v>427</v>
      </c>
      <c r="B85" s="473" t="s">
        <v>762</v>
      </c>
      <c r="C85" s="452"/>
      <c r="D85" s="468" t="s">
        <v>128</v>
      </c>
      <c r="E85" s="441"/>
      <c r="F85" s="441"/>
      <c r="G85" s="474">
        <v>2017</v>
      </c>
      <c r="H85" s="484">
        <v>3985.2</v>
      </c>
      <c r="I85" s="452" t="s">
        <v>2134</v>
      </c>
      <c r="J85" s="452"/>
      <c r="K85" s="476"/>
      <c r="L85" s="445"/>
      <c r="M85" s="452"/>
      <c r="N85" s="452"/>
      <c r="O85" s="452"/>
      <c r="P85" s="452"/>
      <c r="Q85" s="452"/>
      <c r="R85" s="452"/>
      <c r="S85" s="452"/>
      <c r="T85" s="452"/>
      <c r="U85" s="452"/>
      <c r="V85" s="452"/>
      <c r="W85" s="452"/>
      <c r="X85" s="491"/>
      <c r="Y85" s="458"/>
      <c r="Z85" s="458"/>
      <c r="AA85" s="457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  <c r="AN85" s="143"/>
      <c r="AO85" s="143"/>
      <c r="AP85" s="143"/>
      <c r="AQ85" s="143"/>
    </row>
    <row r="86" spans="1:43" s="70" customFormat="1">
      <c r="A86" s="438" t="s">
        <v>428</v>
      </c>
      <c r="B86" s="492" t="s">
        <v>763</v>
      </c>
      <c r="C86" s="452"/>
      <c r="D86" s="493"/>
      <c r="E86" s="441"/>
      <c r="F86" s="441"/>
      <c r="G86" s="494">
        <v>2001</v>
      </c>
      <c r="H86" s="495">
        <v>31567.7</v>
      </c>
      <c r="I86" s="452" t="s">
        <v>2134</v>
      </c>
      <c r="J86" s="452"/>
      <c r="K86" s="496" t="s">
        <v>1029</v>
      </c>
      <c r="L86" s="445"/>
      <c r="M86" s="452"/>
      <c r="N86" s="452"/>
      <c r="O86" s="452"/>
      <c r="P86" s="452"/>
      <c r="Q86" s="452"/>
      <c r="R86" s="452"/>
      <c r="S86" s="452"/>
      <c r="T86" s="452"/>
      <c r="U86" s="452"/>
      <c r="V86" s="452"/>
      <c r="W86" s="452"/>
      <c r="X86" s="490"/>
      <c r="Y86" s="447"/>
      <c r="Z86" s="447"/>
      <c r="AA86" s="448"/>
      <c r="AB86" s="143"/>
      <c r="AC86" s="143"/>
      <c r="AD86" s="143"/>
      <c r="AE86" s="143"/>
      <c r="AF86" s="143"/>
      <c r="AG86" s="143"/>
      <c r="AH86" s="143"/>
      <c r="AI86" s="143"/>
      <c r="AJ86" s="143"/>
      <c r="AK86" s="143"/>
      <c r="AL86" s="143"/>
      <c r="AM86" s="143"/>
      <c r="AN86" s="143"/>
      <c r="AO86" s="143"/>
      <c r="AP86" s="143"/>
      <c r="AQ86" s="143"/>
    </row>
    <row r="87" spans="1:43" s="70" customFormat="1">
      <c r="A87" s="438" t="s">
        <v>429</v>
      </c>
      <c r="B87" s="492" t="s">
        <v>764</v>
      </c>
      <c r="C87" s="452"/>
      <c r="D87" s="493"/>
      <c r="E87" s="441"/>
      <c r="F87" s="441"/>
      <c r="G87" s="494">
        <v>2001</v>
      </c>
      <c r="H87" s="495">
        <v>13326.1</v>
      </c>
      <c r="I87" s="452" t="s">
        <v>2134</v>
      </c>
      <c r="J87" s="459"/>
      <c r="K87" s="496" t="s">
        <v>1029</v>
      </c>
      <c r="L87" s="445"/>
      <c r="M87" s="452"/>
      <c r="N87" s="452"/>
      <c r="O87" s="452"/>
      <c r="P87" s="452"/>
      <c r="Q87" s="452"/>
      <c r="R87" s="452"/>
      <c r="S87" s="452"/>
      <c r="T87" s="452"/>
      <c r="U87" s="452"/>
      <c r="V87" s="452"/>
      <c r="W87" s="452"/>
      <c r="X87" s="490"/>
      <c r="Y87" s="447"/>
      <c r="Z87" s="447"/>
      <c r="AA87" s="448"/>
      <c r="AB87" s="143"/>
      <c r="AC87" s="256"/>
      <c r="AD87" s="143"/>
      <c r="AE87" s="143"/>
      <c r="AF87" s="143"/>
      <c r="AG87" s="143"/>
      <c r="AH87" s="143"/>
      <c r="AI87" s="143"/>
      <c r="AJ87" s="143"/>
      <c r="AK87" s="143"/>
      <c r="AL87" s="143"/>
      <c r="AM87" s="143"/>
      <c r="AN87" s="143"/>
      <c r="AO87" s="143"/>
      <c r="AP87" s="143"/>
      <c r="AQ87" s="143"/>
    </row>
    <row r="88" spans="1:43" s="70" customFormat="1">
      <c r="A88" s="438" t="s">
        <v>430</v>
      </c>
      <c r="B88" s="492" t="s">
        <v>765</v>
      </c>
      <c r="C88" s="438"/>
      <c r="D88" s="493"/>
      <c r="E88" s="441"/>
      <c r="F88" s="441"/>
      <c r="G88" s="494">
        <v>2010</v>
      </c>
      <c r="H88" s="495">
        <v>12675</v>
      </c>
      <c r="I88" s="452" t="s">
        <v>2134</v>
      </c>
      <c r="J88" s="497"/>
      <c r="K88" s="496" t="s">
        <v>1030</v>
      </c>
      <c r="L88" s="445"/>
      <c r="M88" s="438"/>
      <c r="N88" s="438"/>
      <c r="O88" s="438"/>
      <c r="P88" s="438"/>
      <c r="Q88" s="438"/>
      <c r="R88" s="438"/>
      <c r="S88" s="438"/>
      <c r="T88" s="438"/>
      <c r="U88" s="438"/>
      <c r="V88" s="438"/>
      <c r="W88" s="438"/>
      <c r="X88" s="498"/>
      <c r="Y88" s="447"/>
      <c r="Z88" s="447"/>
      <c r="AA88" s="448"/>
      <c r="AB88" s="256"/>
      <c r="AC88" s="256"/>
      <c r="AD88" s="143"/>
      <c r="AE88" s="143"/>
      <c r="AF88" s="143"/>
      <c r="AG88" s="143"/>
      <c r="AH88" s="143"/>
      <c r="AI88" s="143"/>
      <c r="AJ88" s="143"/>
      <c r="AK88" s="143"/>
      <c r="AL88" s="143"/>
      <c r="AM88" s="143"/>
      <c r="AN88" s="143"/>
      <c r="AO88" s="143"/>
      <c r="AP88" s="143"/>
      <c r="AQ88" s="143"/>
    </row>
    <row r="89" spans="1:43" s="70" customFormat="1">
      <c r="A89" s="438" t="s">
        <v>431</v>
      </c>
      <c r="B89" s="492" t="s">
        <v>766</v>
      </c>
      <c r="C89" s="438"/>
      <c r="D89" s="493"/>
      <c r="E89" s="441"/>
      <c r="F89" s="441"/>
      <c r="G89" s="494">
        <v>2010</v>
      </c>
      <c r="H89" s="495">
        <v>12675</v>
      </c>
      <c r="I89" s="452" t="s">
        <v>2134</v>
      </c>
      <c r="J89" s="497"/>
      <c r="K89" s="496" t="s">
        <v>1031</v>
      </c>
      <c r="L89" s="445"/>
      <c r="M89" s="438"/>
      <c r="N89" s="438"/>
      <c r="O89" s="438"/>
      <c r="P89" s="438"/>
      <c r="Q89" s="438"/>
      <c r="R89" s="438"/>
      <c r="S89" s="438"/>
      <c r="T89" s="438"/>
      <c r="U89" s="438"/>
      <c r="V89" s="438"/>
      <c r="W89" s="438"/>
      <c r="X89" s="498"/>
      <c r="Y89" s="447"/>
      <c r="Z89" s="447"/>
      <c r="AA89" s="448"/>
      <c r="AB89" s="256"/>
      <c r="AC89" s="256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  <c r="AN89" s="143"/>
      <c r="AO89" s="143"/>
      <c r="AP89" s="143"/>
      <c r="AQ89" s="143"/>
    </row>
    <row r="90" spans="1:43" s="70" customFormat="1">
      <c r="A90" s="438" t="s">
        <v>432</v>
      </c>
      <c r="B90" s="492" t="s">
        <v>767</v>
      </c>
      <c r="C90" s="438"/>
      <c r="D90" s="493"/>
      <c r="E90" s="441"/>
      <c r="F90" s="441"/>
      <c r="G90" s="494">
        <v>2010</v>
      </c>
      <c r="H90" s="495">
        <v>12675</v>
      </c>
      <c r="I90" s="452" t="s">
        <v>2134</v>
      </c>
      <c r="J90" s="438"/>
      <c r="K90" s="496" t="s">
        <v>140</v>
      </c>
      <c r="L90" s="445"/>
      <c r="M90" s="438"/>
      <c r="N90" s="438"/>
      <c r="O90" s="438"/>
      <c r="P90" s="438"/>
      <c r="Q90" s="438"/>
      <c r="R90" s="438"/>
      <c r="S90" s="438"/>
      <c r="T90" s="438"/>
      <c r="U90" s="438"/>
      <c r="V90" s="438"/>
      <c r="W90" s="438"/>
      <c r="X90" s="499"/>
      <c r="Y90" s="447"/>
      <c r="Z90" s="447"/>
      <c r="AA90" s="448"/>
      <c r="AB90" s="215"/>
      <c r="AC90" s="215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  <c r="AN90" s="143"/>
      <c r="AO90" s="143"/>
      <c r="AP90" s="143"/>
      <c r="AQ90" s="143"/>
    </row>
    <row r="91" spans="1:43" s="70" customFormat="1">
      <c r="A91" s="438" t="s">
        <v>433</v>
      </c>
      <c r="B91" s="492" t="s">
        <v>768</v>
      </c>
      <c r="C91" s="438"/>
      <c r="D91" s="493"/>
      <c r="E91" s="441"/>
      <c r="F91" s="441"/>
      <c r="G91" s="494">
        <v>2010</v>
      </c>
      <c r="H91" s="495">
        <v>12675</v>
      </c>
      <c r="I91" s="452" t="s">
        <v>2134</v>
      </c>
      <c r="J91" s="438"/>
      <c r="K91" s="496" t="s">
        <v>1032</v>
      </c>
      <c r="L91" s="445"/>
      <c r="M91" s="438"/>
      <c r="N91" s="438"/>
      <c r="O91" s="438"/>
      <c r="P91" s="438"/>
      <c r="Q91" s="438"/>
      <c r="R91" s="438"/>
      <c r="S91" s="438"/>
      <c r="T91" s="438"/>
      <c r="U91" s="438"/>
      <c r="V91" s="438"/>
      <c r="W91" s="438"/>
      <c r="X91" s="499"/>
      <c r="Y91" s="447"/>
      <c r="Z91" s="447"/>
      <c r="AA91" s="448"/>
      <c r="AB91" s="215"/>
      <c r="AC91" s="215"/>
      <c r="AD91" s="143"/>
      <c r="AE91" s="143"/>
      <c r="AF91" s="143"/>
      <c r="AG91" s="143"/>
      <c r="AH91" s="143"/>
      <c r="AI91" s="143"/>
      <c r="AJ91" s="143"/>
      <c r="AK91" s="143"/>
      <c r="AL91" s="143"/>
      <c r="AM91" s="143"/>
      <c r="AN91" s="143"/>
      <c r="AO91" s="143"/>
      <c r="AP91" s="143"/>
      <c r="AQ91" s="143"/>
    </row>
    <row r="92" spans="1:43" s="70" customFormat="1">
      <c r="A92" s="438" t="s">
        <v>434</v>
      </c>
      <c r="B92" s="492" t="s">
        <v>769</v>
      </c>
      <c r="C92" s="438"/>
      <c r="D92" s="493"/>
      <c r="E92" s="441"/>
      <c r="F92" s="441"/>
      <c r="G92" s="494">
        <v>2010</v>
      </c>
      <c r="H92" s="495">
        <v>9800</v>
      </c>
      <c r="I92" s="452" t="s">
        <v>2134</v>
      </c>
      <c r="J92" s="438"/>
      <c r="K92" s="496" t="s">
        <v>984</v>
      </c>
      <c r="L92" s="445"/>
      <c r="M92" s="438"/>
      <c r="N92" s="438"/>
      <c r="O92" s="438"/>
      <c r="P92" s="438"/>
      <c r="Q92" s="438"/>
      <c r="R92" s="438"/>
      <c r="S92" s="438"/>
      <c r="T92" s="438"/>
      <c r="U92" s="438"/>
      <c r="V92" s="438"/>
      <c r="W92" s="438"/>
      <c r="X92" s="499"/>
      <c r="Y92" s="447"/>
      <c r="Z92" s="447"/>
      <c r="AA92" s="448"/>
      <c r="AB92" s="215"/>
      <c r="AC92" s="215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  <c r="AN92" s="143"/>
      <c r="AO92" s="143"/>
      <c r="AP92" s="143"/>
      <c r="AQ92" s="143"/>
    </row>
    <row r="93" spans="1:43" s="70" customFormat="1">
      <c r="A93" s="438" t="s">
        <v>435</v>
      </c>
      <c r="B93" s="492" t="s">
        <v>770</v>
      </c>
      <c r="C93" s="438"/>
      <c r="D93" s="493"/>
      <c r="E93" s="441"/>
      <c r="F93" s="441"/>
      <c r="G93" s="494">
        <v>2010</v>
      </c>
      <c r="H93" s="495">
        <v>140883.26</v>
      </c>
      <c r="I93" s="452" t="s">
        <v>2134</v>
      </c>
      <c r="J93" s="438"/>
      <c r="K93" s="496" t="s">
        <v>997</v>
      </c>
      <c r="L93" s="445"/>
      <c r="M93" s="500"/>
      <c r="N93" s="500"/>
      <c r="O93" s="500"/>
      <c r="P93" s="500"/>
      <c r="Q93" s="500"/>
      <c r="R93" s="500"/>
      <c r="S93" s="500"/>
      <c r="T93" s="500"/>
      <c r="U93" s="500"/>
      <c r="V93" s="500"/>
      <c r="W93" s="500"/>
      <c r="X93" s="501"/>
      <c r="Y93" s="447"/>
      <c r="Z93" s="447"/>
      <c r="AA93" s="448"/>
      <c r="AB93" s="215"/>
      <c r="AC93" s="215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  <c r="AN93" s="143"/>
      <c r="AO93" s="143"/>
      <c r="AP93" s="143"/>
      <c r="AQ93" s="143"/>
    </row>
    <row r="94" spans="1:43" s="70" customFormat="1" ht="24">
      <c r="A94" s="438" t="s">
        <v>436</v>
      </c>
      <c r="B94" s="492" t="s">
        <v>771</v>
      </c>
      <c r="C94" s="438"/>
      <c r="D94" s="493"/>
      <c r="E94" s="441"/>
      <c r="F94" s="441"/>
      <c r="G94" s="494">
        <v>2014</v>
      </c>
      <c r="H94" s="495">
        <v>4797</v>
      </c>
      <c r="I94" s="452" t="s">
        <v>2134</v>
      </c>
      <c r="J94" s="438"/>
      <c r="K94" s="496" t="s">
        <v>1033</v>
      </c>
      <c r="L94" s="445"/>
      <c r="M94" s="500"/>
      <c r="N94" s="500"/>
      <c r="O94" s="500"/>
      <c r="P94" s="500"/>
      <c r="Q94" s="500"/>
      <c r="R94" s="500"/>
      <c r="S94" s="500"/>
      <c r="T94" s="500"/>
      <c r="U94" s="500"/>
      <c r="V94" s="500"/>
      <c r="W94" s="500"/>
      <c r="X94" s="502"/>
      <c r="Y94" s="447"/>
      <c r="Z94" s="447"/>
      <c r="AA94" s="448"/>
      <c r="AB94" s="215"/>
      <c r="AC94" s="215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3"/>
      <c r="AQ94" s="143"/>
    </row>
    <row r="95" spans="1:43" s="70" customFormat="1" ht="24">
      <c r="A95" s="438" t="s">
        <v>437</v>
      </c>
      <c r="B95" s="492" t="s">
        <v>771</v>
      </c>
      <c r="C95" s="438"/>
      <c r="D95" s="493"/>
      <c r="E95" s="441"/>
      <c r="F95" s="441"/>
      <c r="G95" s="494">
        <v>2014</v>
      </c>
      <c r="H95" s="495">
        <v>4797</v>
      </c>
      <c r="I95" s="452" t="s">
        <v>2134</v>
      </c>
      <c r="J95" s="438"/>
      <c r="K95" s="496" t="s">
        <v>1033</v>
      </c>
      <c r="L95" s="445"/>
      <c r="M95" s="500"/>
      <c r="N95" s="500"/>
      <c r="O95" s="500"/>
      <c r="P95" s="500"/>
      <c r="Q95" s="500"/>
      <c r="R95" s="500"/>
      <c r="S95" s="500"/>
      <c r="T95" s="500"/>
      <c r="U95" s="500"/>
      <c r="V95" s="500"/>
      <c r="W95" s="500"/>
      <c r="X95" s="502"/>
      <c r="Y95" s="447"/>
      <c r="Z95" s="447"/>
      <c r="AA95" s="448"/>
      <c r="AB95" s="215"/>
      <c r="AC95" s="215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  <c r="AO95" s="143"/>
      <c r="AP95" s="143"/>
      <c r="AQ95" s="143"/>
    </row>
    <row r="96" spans="1:43" s="70" customFormat="1">
      <c r="A96" s="438" t="s">
        <v>438</v>
      </c>
      <c r="B96" s="492" t="s">
        <v>772</v>
      </c>
      <c r="C96" s="438"/>
      <c r="D96" s="493"/>
      <c r="E96" s="441"/>
      <c r="F96" s="441"/>
      <c r="G96" s="494">
        <v>1996</v>
      </c>
      <c r="H96" s="495">
        <v>2218.79</v>
      </c>
      <c r="I96" s="452" t="s">
        <v>2134</v>
      </c>
      <c r="J96" s="438"/>
      <c r="K96" s="496" t="s">
        <v>1034</v>
      </c>
      <c r="L96" s="445"/>
      <c r="M96" s="500"/>
      <c r="N96" s="500"/>
      <c r="O96" s="500"/>
      <c r="P96" s="500"/>
      <c r="Q96" s="500"/>
      <c r="R96" s="500"/>
      <c r="S96" s="500"/>
      <c r="T96" s="500"/>
      <c r="U96" s="500"/>
      <c r="V96" s="500"/>
      <c r="W96" s="500"/>
      <c r="X96" s="502"/>
      <c r="Y96" s="447"/>
      <c r="Z96" s="447"/>
      <c r="AA96" s="448"/>
      <c r="AB96" s="215"/>
      <c r="AC96" s="215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</row>
    <row r="97" spans="1:43" s="70" customFormat="1">
      <c r="A97" s="438" t="s">
        <v>439</v>
      </c>
      <c r="B97" s="492" t="s">
        <v>773</v>
      </c>
      <c r="C97" s="438"/>
      <c r="D97" s="493"/>
      <c r="E97" s="441"/>
      <c r="F97" s="441"/>
      <c r="G97" s="494">
        <v>1996</v>
      </c>
      <c r="H97" s="495">
        <v>15146.93</v>
      </c>
      <c r="I97" s="452" t="s">
        <v>2134</v>
      </c>
      <c r="J97" s="438"/>
      <c r="K97" s="496" t="s">
        <v>978</v>
      </c>
      <c r="L97" s="445"/>
      <c r="M97" s="500"/>
      <c r="N97" s="500"/>
      <c r="O97" s="500"/>
      <c r="P97" s="500"/>
      <c r="Q97" s="500"/>
      <c r="R97" s="500"/>
      <c r="S97" s="500"/>
      <c r="T97" s="500"/>
      <c r="U97" s="500"/>
      <c r="V97" s="500"/>
      <c r="W97" s="500"/>
      <c r="X97" s="502"/>
      <c r="Y97" s="447"/>
      <c r="Z97" s="447"/>
      <c r="AA97" s="448"/>
      <c r="AB97" s="215"/>
      <c r="AC97" s="215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  <c r="AN97" s="143"/>
      <c r="AO97" s="143"/>
      <c r="AP97" s="143"/>
      <c r="AQ97" s="143"/>
    </row>
    <row r="98" spans="1:43" s="70" customFormat="1">
      <c r="A98" s="438" t="s">
        <v>440</v>
      </c>
      <c r="B98" s="492" t="s">
        <v>774</v>
      </c>
      <c r="C98" s="438"/>
      <c r="D98" s="493"/>
      <c r="E98" s="441"/>
      <c r="F98" s="441"/>
      <c r="G98" s="494">
        <v>1996</v>
      </c>
      <c r="H98" s="495">
        <v>9122.380000000001</v>
      </c>
      <c r="I98" s="452" t="s">
        <v>2134</v>
      </c>
      <c r="J98" s="438"/>
      <c r="K98" s="496" t="s">
        <v>978</v>
      </c>
      <c r="L98" s="445"/>
      <c r="M98" s="500"/>
      <c r="N98" s="500"/>
      <c r="O98" s="500"/>
      <c r="P98" s="500"/>
      <c r="Q98" s="500"/>
      <c r="R98" s="500"/>
      <c r="S98" s="500"/>
      <c r="T98" s="500"/>
      <c r="U98" s="500"/>
      <c r="V98" s="500"/>
      <c r="W98" s="500"/>
      <c r="X98" s="502"/>
      <c r="Y98" s="447"/>
      <c r="Z98" s="447"/>
      <c r="AA98" s="448"/>
      <c r="AB98" s="215"/>
      <c r="AC98" s="215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  <c r="AN98" s="143"/>
      <c r="AO98" s="143"/>
      <c r="AP98" s="143"/>
      <c r="AQ98" s="143"/>
    </row>
    <row r="99" spans="1:43" s="70" customFormat="1">
      <c r="A99" s="438" t="s">
        <v>441</v>
      </c>
      <c r="B99" s="492" t="s">
        <v>775</v>
      </c>
      <c r="C99" s="438"/>
      <c r="D99" s="493"/>
      <c r="E99" s="441"/>
      <c r="F99" s="441"/>
      <c r="G99" s="494">
        <v>1998</v>
      </c>
      <c r="H99" s="495">
        <v>1475.33</v>
      </c>
      <c r="I99" s="452" t="s">
        <v>2134</v>
      </c>
      <c r="J99" s="438"/>
      <c r="K99" s="496" t="s">
        <v>131</v>
      </c>
      <c r="L99" s="445"/>
      <c r="M99" s="500"/>
      <c r="N99" s="500"/>
      <c r="O99" s="500"/>
      <c r="P99" s="500"/>
      <c r="Q99" s="500"/>
      <c r="R99" s="500"/>
      <c r="S99" s="500"/>
      <c r="T99" s="500"/>
      <c r="U99" s="500"/>
      <c r="V99" s="500"/>
      <c r="W99" s="500"/>
      <c r="X99" s="502"/>
      <c r="Y99" s="447"/>
      <c r="Z99" s="447"/>
      <c r="AA99" s="448"/>
      <c r="AB99" s="215"/>
      <c r="AC99" s="215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  <c r="AN99" s="143"/>
      <c r="AO99" s="143"/>
      <c r="AP99" s="143"/>
      <c r="AQ99" s="143"/>
    </row>
    <row r="100" spans="1:43" s="70" customFormat="1">
      <c r="A100" s="438" t="s">
        <v>442</v>
      </c>
      <c r="B100" s="492" t="s">
        <v>776</v>
      </c>
      <c r="C100" s="438"/>
      <c r="D100" s="493"/>
      <c r="E100" s="441"/>
      <c r="F100" s="441"/>
      <c r="G100" s="494">
        <v>1998</v>
      </c>
      <c r="H100" s="495">
        <v>715207</v>
      </c>
      <c r="I100" s="452" t="s">
        <v>2134</v>
      </c>
      <c r="J100" s="438"/>
      <c r="K100" s="496" t="s">
        <v>1035</v>
      </c>
      <c r="L100" s="445"/>
      <c r="M100" s="500"/>
      <c r="N100" s="500"/>
      <c r="O100" s="500"/>
      <c r="P100" s="500"/>
      <c r="Q100" s="500"/>
      <c r="R100" s="500"/>
      <c r="S100" s="500"/>
      <c r="T100" s="500"/>
      <c r="U100" s="500"/>
      <c r="V100" s="500"/>
      <c r="W100" s="500"/>
      <c r="X100" s="502"/>
      <c r="Y100" s="447"/>
      <c r="Z100" s="447"/>
      <c r="AA100" s="448"/>
      <c r="AB100" s="215"/>
      <c r="AC100" s="215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  <c r="AN100" s="143"/>
      <c r="AO100" s="143"/>
      <c r="AP100" s="143"/>
      <c r="AQ100" s="143"/>
    </row>
    <row r="101" spans="1:43" s="70" customFormat="1">
      <c r="A101" s="438" t="s">
        <v>443</v>
      </c>
      <c r="B101" s="492" t="s">
        <v>777</v>
      </c>
      <c r="C101" s="438"/>
      <c r="D101" s="493"/>
      <c r="E101" s="441"/>
      <c r="F101" s="441"/>
      <c r="G101" s="494">
        <v>1998</v>
      </c>
      <c r="H101" s="495">
        <v>2198136.2000000002</v>
      </c>
      <c r="I101" s="452" t="s">
        <v>2134</v>
      </c>
      <c r="J101" s="438"/>
      <c r="K101" s="496" t="s">
        <v>997</v>
      </c>
      <c r="L101" s="445"/>
      <c r="M101" s="500"/>
      <c r="N101" s="500"/>
      <c r="O101" s="500"/>
      <c r="P101" s="500"/>
      <c r="Q101" s="500"/>
      <c r="R101" s="500"/>
      <c r="S101" s="500"/>
      <c r="T101" s="500"/>
      <c r="U101" s="500"/>
      <c r="V101" s="500"/>
      <c r="W101" s="500"/>
      <c r="X101" s="502"/>
      <c r="Y101" s="447"/>
      <c r="Z101" s="447"/>
      <c r="AA101" s="448"/>
      <c r="AB101" s="215"/>
      <c r="AC101" s="215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  <c r="AN101" s="143"/>
      <c r="AO101" s="143"/>
      <c r="AP101" s="143"/>
      <c r="AQ101" s="143"/>
    </row>
    <row r="102" spans="1:43" s="70" customFormat="1">
      <c r="A102" s="438" t="s">
        <v>444</v>
      </c>
      <c r="B102" s="492" t="s">
        <v>778</v>
      </c>
      <c r="C102" s="438"/>
      <c r="D102" s="493"/>
      <c r="E102" s="441"/>
      <c r="F102" s="441"/>
      <c r="G102" s="494">
        <v>1999</v>
      </c>
      <c r="H102" s="495">
        <v>10560.77</v>
      </c>
      <c r="I102" s="452" t="s">
        <v>2134</v>
      </c>
      <c r="J102" s="438"/>
      <c r="K102" s="496" t="s">
        <v>1036</v>
      </c>
      <c r="L102" s="445"/>
      <c r="M102" s="500"/>
      <c r="N102" s="500"/>
      <c r="O102" s="500"/>
      <c r="P102" s="500"/>
      <c r="Q102" s="500"/>
      <c r="R102" s="500"/>
      <c r="S102" s="500"/>
      <c r="T102" s="500"/>
      <c r="U102" s="500"/>
      <c r="V102" s="500"/>
      <c r="W102" s="500"/>
      <c r="X102" s="502"/>
      <c r="Y102" s="447"/>
      <c r="Z102" s="447"/>
      <c r="AA102" s="448"/>
      <c r="AB102" s="215"/>
      <c r="AC102" s="215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3"/>
    </row>
    <row r="103" spans="1:43" s="70" customFormat="1">
      <c r="A103" s="438" t="s">
        <v>445</v>
      </c>
      <c r="B103" s="492" t="s">
        <v>776</v>
      </c>
      <c r="C103" s="438"/>
      <c r="D103" s="493"/>
      <c r="E103" s="440"/>
      <c r="F103" s="440"/>
      <c r="G103" s="494">
        <v>1999</v>
      </c>
      <c r="H103" s="495">
        <v>42832.71</v>
      </c>
      <c r="I103" s="452" t="s">
        <v>2134</v>
      </c>
      <c r="J103" s="438"/>
      <c r="K103" s="496" t="s">
        <v>1037</v>
      </c>
      <c r="L103" s="445"/>
      <c r="M103" s="500"/>
      <c r="N103" s="500"/>
      <c r="O103" s="500"/>
      <c r="P103" s="500"/>
      <c r="Q103" s="500"/>
      <c r="R103" s="500"/>
      <c r="S103" s="500"/>
      <c r="T103" s="500"/>
      <c r="U103" s="500"/>
      <c r="V103" s="500"/>
      <c r="W103" s="500"/>
      <c r="X103" s="502"/>
      <c r="Y103" s="447"/>
      <c r="Z103" s="447"/>
      <c r="AA103" s="448"/>
      <c r="AB103" s="215"/>
      <c r="AC103" s="215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</row>
    <row r="104" spans="1:43" s="70" customFormat="1">
      <c r="A104" s="438" t="s">
        <v>446</v>
      </c>
      <c r="B104" s="492" t="s">
        <v>779</v>
      </c>
      <c r="C104" s="438"/>
      <c r="D104" s="493"/>
      <c r="E104" s="440"/>
      <c r="F104" s="440"/>
      <c r="G104" s="494">
        <v>1999</v>
      </c>
      <c r="H104" s="495">
        <v>35885.599999999999</v>
      </c>
      <c r="I104" s="452" t="s">
        <v>2134</v>
      </c>
      <c r="J104" s="438"/>
      <c r="K104" s="496" t="s">
        <v>1038</v>
      </c>
      <c r="L104" s="445"/>
      <c r="M104" s="500"/>
      <c r="N104" s="500"/>
      <c r="O104" s="500"/>
      <c r="P104" s="500"/>
      <c r="Q104" s="500"/>
      <c r="R104" s="500"/>
      <c r="S104" s="500"/>
      <c r="T104" s="500"/>
      <c r="U104" s="500"/>
      <c r="V104" s="500"/>
      <c r="W104" s="500"/>
      <c r="X104" s="502"/>
      <c r="Y104" s="447"/>
      <c r="Z104" s="447"/>
      <c r="AA104" s="448"/>
      <c r="AB104" s="215"/>
      <c r="AC104" s="215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3"/>
      <c r="AQ104" s="143"/>
    </row>
    <row r="105" spans="1:43" s="70" customFormat="1">
      <c r="A105" s="438" t="s">
        <v>447</v>
      </c>
      <c r="B105" s="492" t="s">
        <v>780</v>
      </c>
      <c r="C105" s="438"/>
      <c r="D105" s="493"/>
      <c r="E105" s="440"/>
      <c r="F105" s="440"/>
      <c r="G105" s="494">
        <v>1999</v>
      </c>
      <c r="H105" s="503">
        <v>7084</v>
      </c>
      <c r="I105" s="452" t="s">
        <v>2134</v>
      </c>
      <c r="J105" s="438"/>
      <c r="K105" s="496" t="s">
        <v>1039</v>
      </c>
      <c r="L105" s="445"/>
      <c r="M105" s="500"/>
      <c r="N105" s="500"/>
      <c r="O105" s="500"/>
      <c r="P105" s="500"/>
      <c r="Q105" s="500"/>
      <c r="R105" s="500"/>
      <c r="S105" s="500"/>
      <c r="T105" s="500"/>
      <c r="U105" s="500"/>
      <c r="V105" s="500"/>
      <c r="W105" s="500"/>
      <c r="X105" s="502"/>
      <c r="Y105" s="447"/>
      <c r="Z105" s="447"/>
      <c r="AA105" s="448"/>
      <c r="AB105" s="215"/>
      <c r="AC105" s="215"/>
      <c r="AD105" s="143"/>
      <c r="AE105" s="143"/>
      <c r="AF105" s="143"/>
      <c r="AG105" s="143"/>
      <c r="AH105" s="143"/>
      <c r="AI105" s="143"/>
      <c r="AJ105" s="143"/>
      <c r="AK105" s="143"/>
      <c r="AL105" s="143"/>
      <c r="AM105" s="143"/>
      <c r="AN105" s="143"/>
      <c r="AO105" s="143"/>
      <c r="AP105" s="143"/>
      <c r="AQ105" s="143"/>
    </row>
    <row r="106" spans="1:43" s="70" customFormat="1">
      <c r="A106" s="438" t="s">
        <v>448</v>
      </c>
      <c r="B106" s="492" t="s">
        <v>763</v>
      </c>
      <c r="C106" s="438"/>
      <c r="D106" s="493"/>
      <c r="E106" s="440"/>
      <c r="F106" s="440"/>
      <c r="G106" s="494">
        <v>1999</v>
      </c>
      <c r="H106" s="503">
        <v>4744</v>
      </c>
      <c r="I106" s="452" t="s">
        <v>2134</v>
      </c>
      <c r="J106" s="438"/>
      <c r="K106" s="496" t="s">
        <v>1040</v>
      </c>
      <c r="L106" s="445"/>
      <c r="M106" s="500"/>
      <c r="N106" s="500"/>
      <c r="O106" s="500"/>
      <c r="P106" s="500"/>
      <c r="Q106" s="500"/>
      <c r="R106" s="500"/>
      <c r="S106" s="500"/>
      <c r="T106" s="500"/>
      <c r="U106" s="500"/>
      <c r="V106" s="500"/>
      <c r="W106" s="500"/>
      <c r="X106" s="502"/>
      <c r="Y106" s="447"/>
      <c r="Z106" s="447"/>
      <c r="AA106" s="448"/>
      <c r="AB106" s="215"/>
      <c r="AC106" s="215"/>
      <c r="AD106" s="143"/>
      <c r="AE106" s="143"/>
      <c r="AF106" s="143"/>
      <c r="AG106" s="143"/>
      <c r="AH106" s="143"/>
      <c r="AI106" s="143"/>
      <c r="AJ106" s="143"/>
      <c r="AK106" s="143"/>
      <c r="AL106" s="143"/>
      <c r="AM106" s="143"/>
      <c r="AN106" s="143"/>
      <c r="AO106" s="143"/>
      <c r="AP106" s="143"/>
      <c r="AQ106" s="143"/>
    </row>
    <row r="107" spans="1:43" s="11" customFormat="1">
      <c r="A107" s="438" t="s">
        <v>449</v>
      </c>
      <c r="B107" s="492" t="s">
        <v>776</v>
      </c>
      <c r="C107" s="438"/>
      <c r="D107" s="493"/>
      <c r="E107" s="440"/>
      <c r="F107" s="440"/>
      <c r="G107" s="494">
        <v>1999</v>
      </c>
      <c r="H107" s="503">
        <v>9675.68</v>
      </c>
      <c r="I107" s="452" t="s">
        <v>2134</v>
      </c>
      <c r="J107" s="438"/>
      <c r="K107" s="496" t="s">
        <v>995</v>
      </c>
      <c r="L107" s="504"/>
      <c r="M107" s="500"/>
      <c r="N107" s="500"/>
      <c r="O107" s="500"/>
      <c r="P107" s="500"/>
      <c r="Q107" s="500"/>
      <c r="R107" s="500"/>
      <c r="S107" s="500"/>
      <c r="T107" s="500"/>
      <c r="U107" s="500"/>
      <c r="V107" s="500"/>
      <c r="W107" s="500"/>
      <c r="X107" s="502"/>
      <c r="Y107" s="447"/>
      <c r="Z107" s="447"/>
      <c r="AA107" s="448"/>
      <c r="AB107" s="215"/>
      <c r="AC107" s="2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</row>
    <row r="108" spans="1:43" s="11" customFormat="1">
      <c r="A108" s="438" t="s">
        <v>450</v>
      </c>
      <c r="B108" s="492" t="s">
        <v>781</v>
      </c>
      <c r="C108" s="438"/>
      <c r="D108" s="493"/>
      <c r="E108" s="440"/>
      <c r="F108" s="440"/>
      <c r="G108" s="494">
        <v>1999</v>
      </c>
      <c r="H108" s="503">
        <v>89943</v>
      </c>
      <c r="I108" s="452" t="s">
        <v>2134</v>
      </c>
      <c r="J108" s="438"/>
      <c r="K108" s="496" t="s">
        <v>997</v>
      </c>
      <c r="L108" s="504"/>
      <c r="M108" s="500"/>
      <c r="N108" s="500"/>
      <c r="O108" s="500"/>
      <c r="P108" s="500"/>
      <c r="Q108" s="500"/>
      <c r="R108" s="500"/>
      <c r="S108" s="500"/>
      <c r="T108" s="500"/>
      <c r="U108" s="500"/>
      <c r="V108" s="500"/>
      <c r="W108" s="500"/>
      <c r="X108" s="502"/>
      <c r="Y108" s="447"/>
      <c r="Z108" s="447"/>
      <c r="AA108" s="448"/>
      <c r="AB108" s="215"/>
      <c r="AC108" s="2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</row>
    <row r="109" spans="1:43" s="11" customFormat="1">
      <c r="A109" s="438" t="s">
        <v>451</v>
      </c>
      <c r="B109" s="492" t="s">
        <v>776</v>
      </c>
      <c r="C109" s="438"/>
      <c r="D109" s="493"/>
      <c r="E109" s="440"/>
      <c r="F109" s="440"/>
      <c r="G109" s="494">
        <v>1999</v>
      </c>
      <c r="H109" s="503">
        <v>121569.16</v>
      </c>
      <c r="I109" s="452" t="s">
        <v>2134</v>
      </c>
      <c r="J109" s="438"/>
      <c r="K109" s="496" t="s">
        <v>976</v>
      </c>
      <c r="L109" s="504"/>
      <c r="M109" s="500"/>
      <c r="N109" s="500"/>
      <c r="O109" s="500"/>
      <c r="P109" s="500"/>
      <c r="Q109" s="500"/>
      <c r="R109" s="500"/>
      <c r="S109" s="500"/>
      <c r="T109" s="500"/>
      <c r="U109" s="500"/>
      <c r="V109" s="500"/>
      <c r="W109" s="500"/>
      <c r="X109" s="502"/>
      <c r="Y109" s="447"/>
      <c r="Z109" s="447"/>
      <c r="AA109" s="448"/>
      <c r="AB109" s="215"/>
      <c r="AC109" s="2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</row>
    <row r="110" spans="1:43" s="11" customFormat="1">
      <c r="A110" s="438" t="s">
        <v>452</v>
      </c>
      <c r="B110" s="492" t="s">
        <v>776</v>
      </c>
      <c r="C110" s="438"/>
      <c r="D110" s="493"/>
      <c r="E110" s="440"/>
      <c r="F110" s="440"/>
      <c r="G110" s="494">
        <v>1999</v>
      </c>
      <c r="H110" s="503">
        <v>43924</v>
      </c>
      <c r="I110" s="452" t="s">
        <v>2134</v>
      </c>
      <c r="J110" s="438"/>
      <c r="K110" s="496" t="s">
        <v>1041</v>
      </c>
      <c r="L110" s="504"/>
      <c r="M110" s="500"/>
      <c r="N110" s="500"/>
      <c r="O110" s="500"/>
      <c r="P110" s="500"/>
      <c r="Q110" s="500"/>
      <c r="R110" s="500"/>
      <c r="S110" s="500"/>
      <c r="T110" s="500"/>
      <c r="U110" s="500"/>
      <c r="V110" s="500"/>
      <c r="W110" s="500"/>
      <c r="X110" s="502"/>
      <c r="Y110" s="447"/>
      <c r="Z110" s="447"/>
      <c r="AA110" s="448"/>
      <c r="AB110" s="215"/>
      <c r="AC110" s="2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</row>
    <row r="111" spans="1:43" s="11" customFormat="1" ht="24">
      <c r="A111" s="438" t="s">
        <v>453</v>
      </c>
      <c r="B111" s="492" t="s">
        <v>782</v>
      </c>
      <c r="C111" s="438"/>
      <c r="D111" s="493"/>
      <c r="E111" s="440"/>
      <c r="F111" s="440"/>
      <c r="G111" s="494">
        <v>1999</v>
      </c>
      <c r="H111" s="503">
        <v>34193</v>
      </c>
      <c r="I111" s="452" t="s">
        <v>2134</v>
      </c>
      <c r="J111" s="438"/>
      <c r="K111" s="496" t="s">
        <v>1042</v>
      </c>
      <c r="L111" s="504"/>
      <c r="M111" s="500"/>
      <c r="N111" s="500"/>
      <c r="O111" s="500"/>
      <c r="P111" s="500"/>
      <c r="Q111" s="500"/>
      <c r="R111" s="500"/>
      <c r="S111" s="500"/>
      <c r="T111" s="500"/>
      <c r="U111" s="500"/>
      <c r="V111" s="500"/>
      <c r="W111" s="500"/>
      <c r="X111" s="502"/>
      <c r="Y111" s="447"/>
      <c r="Z111" s="447"/>
      <c r="AA111" s="448"/>
      <c r="AB111" s="215"/>
      <c r="AC111" s="2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</row>
    <row r="112" spans="1:43" s="11" customFormat="1" ht="24">
      <c r="A112" s="438" t="s">
        <v>454</v>
      </c>
      <c r="B112" s="492" t="s">
        <v>783</v>
      </c>
      <c r="C112" s="438"/>
      <c r="D112" s="493"/>
      <c r="E112" s="440"/>
      <c r="F112" s="440"/>
      <c r="G112" s="494">
        <v>2000</v>
      </c>
      <c r="H112" s="503">
        <v>7447</v>
      </c>
      <c r="I112" s="452" t="s">
        <v>2134</v>
      </c>
      <c r="J112" s="438"/>
      <c r="K112" s="496" t="s">
        <v>1043</v>
      </c>
      <c r="L112" s="504"/>
      <c r="M112" s="500"/>
      <c r="N112" s="500"/>
      <c r="O112" s="500"/>
      <c r="P112" s="500"/>
      <c r="Q112" s="500"/>
      <c r="R112" s="500"/>
      <c r="S112" s="500"/>
      <c r="T112" s="500"/>
      <c r="U112" s="500"/>
      <c r="V112" s="500"/>
      <c r="W112" s="500"/>
      <c r="X112" s="502"/>
      <c r="Y112" s="447"/>
      <c r="Z112" s="447"/>
      <c r="AA112" s="448"/>
      <c r="AB112" s="215"/>
      <c r="AC112" s="2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</row>
    <row r="113" spans="1:43" s="11" customFormat="1">
      <c r="A113" s="438" t="s">
        <v>455</v>
      </c>
      <c r="B113" s="492" t="s">
        <v>784</v>
      </c>
      <c r="C113" s="438"/>
      <c r="D113" s="493"/>
      <c r="E113" s="440"/>
      <c r="F113" s="440"/>
      <c r="G113" s="494">
        <v>2000</v>
      </c>
      <c r="H113" s="503">
        <v>534735</v>
      </c>
      <c r="I113" s="452" t="s">
        <v>2134</v>
      </c>
      <c r="J113" s="438"/>
      <c r="K113" s="496" t="s">
        <v>1036</v>
      </c>
      <c r="L113" s="504"/>
      <c r="M113" s="500"/>
      <c r="N113" s="500"/>
      <c r="O113" s="500"/>
      <c r="P113" s="500"/>
      <c r="Q113" s="500"/>
      <c r="R113" s="500"/>
      <c r="S113" s="500"/>
      <c r="T113" s="500"/>
      <c r="U113" s="500"/>
      <c r="V113" s="500"/>
      <c r="W113" s="500"/>
      <c r="X113" s="502"/>
      <c r="Y113" s="447"/>
      <c r="Z113" s="447"/>
      <c r="AA113" s="448"/>
      <c r="AB113" s="215"/>
      <c r="AC113" s="2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</row>
    <row r="114" spans="1:43" s="11" customFormat="1">
      <c r="A114" s="438" t="s">
        <v>456</v>
      </c>
      <c r="B114" s="492" t="s">
        <v>785</v>
      </c>
      <c r="C114" s="438"/>
      <c r="D114" s="493"/>
      <c r="E114" s="440"/>
      <c r="F114" s="440"/>
      <c r="G114" s="494">
        <v>2001</v>
      </c>
      <c r="H114" s="503">
        <v>12379.2</v>
      </c>
      <c r="I114" s="452" t="s">
        <v>2134</v>
      </c>
      <c r="J114" s="438"/>
      <c r="K114" s="496" t="s">
        <v>1044</v>
      </c>
      <c r="L114" s="504"/>
      <c r="M114" s="500"/>
      <c r="N114" s="500"/>
      <c r="O114" s="500"/>
      <c r="P114" s="500"/>
      <c r="Q114" s="500"/>
      <c r="R114" s="500"/>
      <c r="S114" s="500"/>
      <c r="T114" s="500"/>
      <c r="U114" s="500"/>
      <c r="V114" s="500"/>
      <c r="W114" s="500"/>
      <c r="X114" s="502"/>
      <c r="Y114" s="447"/>
      <c r="Z114" s="447"/>
      <c r="AA114" s="448"/>
      <c r="AB114" s="215"/>
      <c r="AC114" s="2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</row>
    <row r="115" spans="1:43" s="11" customFormat="1">
      <c r="A115" s="438" t="s">
        <v>457</v>
      </c>
      <c r="B115" s="492" t="s">
        <v>781</v>
      </c>
      <c r="C115" s="438"/>
      <c r="D115" s="493"/>
      <c r="E115" s="440"/>
      <c r="F115" s="440"/>
      <c r="G115" s="494">
        <v>2001</v>
      </c>
      <c r="H115" s="503">
        <v>14908</v>
      </c>
      <c r="I115" s="452" t="s">
        <v>2134</v>
      </c>
      <c r="J115" s="438"/>
      <c r="K115" s="496" t="s">
        <v>1044</v>
      </c>
      <c r="L115" s="504"/>
      <c r="M115" s="500"/>
      <c r="N115" s="500"/>
      <c r="O115" s="500"/>
      <c r="P115" s="500"/>
      <c r="Q115" s="500"/>
      <c r="R115" s="500"/>
      <c r="S115" s="500"/>
      <c r="T115" s="500"/>
      <c r="U115" s="500"/>
      <c r="V115" s="500"/>
      <c r="W115" s="500"/>
      <c r="X115" s="502"/>
      <c r="Y115" s="447"/>
      <c r="Z115" s="447"/>
      <c r="AA115" s="448"/>
      <c r="AB115" s="215"/>
      <c r="AC115" s="2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</row>
    <row r="116" spans="1:43" s="11" customFormat="1">
      <c r="A116" s="438" t="s">
        <v>458</v>
      </c>
      <c r="B116" s="505" t="s">
        <v>786</v>
      </c>
      <c r="C116" s="438"/>
      <c r="D116" s="493"/>
      <c r="E116" s="440"/>
      <c r="F116" s="440"/>
      <c r="G116" s="494">
        <v>2001</v>
      </c>
      <c r="H116" s="503">
        <v>14619</v>
      </c>
      <c r="I116" s="452" t="s">
        <v>2134</v>
      </c>
      <c r="J116" s="438"/>
      <c r="K116" s="496" t="s">
        <v>975</v>
      </c>
      <c r="L116" s="504"/>
      <c r="M116" s="500"/>
      <c r="N116" s="500"/>
      <c r="O116" s="500"/>
      <c r="P116" s="500"/>
      <c r="Q116" s="500"/>
      <c r="R116" s="500"/>
      <c r="S116" s="500"/>
      <c r="T116" s="500"/>
      <c r="U116" s="500"/>
      <c r="V116" s="500"/>
      <c r="W116" s="500"/>
      <c r="X116" s="502"/>
      <c r="Y116" s="447"/>
      <c r="Z116" s="447"/>
      <c r="AA116" s="448"/>
      <c r="AB116" s="215"/>
      <c r="AC116" s="2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</row>
    <row r="117" spans="1:43" s="11" customFormat="1">
      <c r="A117" s="438" t="s">
        <v>459</v>
      </c>
      <c r="B117" s="505" t="s">
        <v>787</v>
      </c>
      <c r="C117" s="438"/>
      <c r="D117" s="493"/>
      <c r="E117" s="440"/>
      <c r="F117" s="440"/>
      <c r="G117" s="494">
        <v>2001</v>
      </c>
      <c r="H117" s="503">
        <v>140005</v>
      </c>
      <c r="I117" s="452" t="s">
        <v>2134</v>
      </c>
      <c r="J117" s="438"/>
      <c r="K117" s="496" t="s">
        <v>973</v>
      </c>
      <c r="L117" s="504"/>
      <c r="M117" s="500"/>
      <c r="N117" s="500"/>
      <c r="O117" s="500"/>
      <c r="P117" s="500"/>
      <c r="Q117" s="500"/>
      <c r="R117" s="500"/>
      <c r="S117" s="500"/>
      <c r="T117" s="500"/>
      <c r="U117" s="500"/>
      <c r="V117" s="500"/>
      <c r="W117" s="500"/>
      <c r="X117" s="502"/>
      <c r="Y117" s="447"/>
      <c r="Z117" s="447"/>
      <c r="AA117" s="448"/>
      <c r="AB117" s="215"/>
      <c r="AC117" s="2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</row>
    <row r="118" spans="1:43" s="11" customFormat="1" ht="24">
      <c r="A118" s="438" t="s">
        <v>460</v>
      </c>
      <c r="B118" s="492" t="s">
        <v>788</v>
      </c>
      <c r="C118" s="438"/>
      <c r="D118" s="493"/>
      <c r="E118" s="440"/>
      <c r="F118" s="440"/>
      <c r="G118" s="494">
        <v>2001</v>
      </c>
      <c r="H118" s="503">
        <v>17748.8</v>
      </c>
      <c r="I118" s="452" t="s">
        <v>2134</v>
      </c>
      <c r="J118" s="438"/>
      <c r="K118" s="496" t="s">
        <v>1045</v>
      </c>
      <c r="L118" s="504"/>
      <c r="M118" s="500"/>
      <c r="N118" s="500"/>
      <c r="O118" s="500"/>
      <c r="P118" s="500"/>
      <c r="Q118" s="500"/>
      <c r="R118" s="500"/>
      <c r="S118" s="500"/>
      <c r="T118" s="500"/>
      <c r="U118" s="500"/>
      <c r="V118" s="500"/>
      <c r="W118" s="500"/>
      <c r="X118" s="502"/>
      <c r="Y118" s="447"/>
      <c r="Z118" s="447"/>
      <c r="AA118" s="448"/>
      <c r="AB118" s="215"/>
      <c r="AC118" s="2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</row>
    <row r="119" spans="1:43" s="11" customFormat="1" ht="24">
      <c r="A119" s="438" t="s">
        <v>461</v>
      </c>
      <c r="B119" s="492" t="s">
        <v>789</v>
      </c>
      <c r="C119" s="438"/>
      <c r="D119" s="493"/>
      <c r="E119" s="440"/>
      <c r="F119" s="440"/>
      <c r="G119" s="494">
        <v>2001</v>
      </c>
      <c r="H119" s="503">
        <v>3334.1</v>
      </c>
      <c r="I119" s="452" t="s">
        <v>2134</v>
      </c>
      <c r="J119" s="438"/>
      <c r="K119" s="496" t="s">
        <v>1045</v>
      </c>
      <c r="L119" s="504"/>
      <c r="M119" s="500"/>
      <c r="N119" s="500"/>
      <c r="O119" s="500"/>
      <c r="P119" s="500"/>
      <c r="Q119" s="500"/>
      <c r="R119" s="500"/>
      <c r="S119" s="500"/>
      <c r="T119" s="500"/>
      <c r="U119" s="500"/>
      <c r="V119" s="500"/>
      <c r="W119" s="500"/>
      <c r="X119" s="502"/>
      <c r="Y119" s="447"/>
      <c r="Z119" s="447"/>
      <c r="AA119" s="448"/>
      <c r="AB119" s="215"/>
      <c r="AC119" s="2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</row>
    <row r="120" spans="1:43" s="11" customFormat="1" ht="24">
      <c r="A120" s="438" t="s">
        <v>462</v>
      </c>
      <c r="B120" s="492" t="s">
        <v>790</v>
      </c>
      <c r="C120" s="438"/>
      <c r="D120" s="493"/>
      <c r="E120" s="440"/>
      <c r="F120" s="440"/>
      <c r="G120" s="494">
        <v>2001</v>
      </c>
      <c r="H120" s="503">
        <v>89258.1</v>
      </c>
      <c r="I120" s="452" t="s">
        <v>2134</v>
      </c>
      <c r="J120" s="438"/>
      <c r="K120" s="496" t="s">
        <v>1045</v>
      </c>
      <c r="L120" s="504"/>
      <c r="M120" s="500"/>
      <c r="N120" s="500"/>
      <c r="O120" s="500"/>
      <c r="P120" s="500"/>
      <c r="Q120" s="500"/>
      <c r="R120" s="500"/>
      <c r="S120" s="500"/>
      <c r="T120" s="500"/>
      <c r="U120" s="500"/>
      <c r="V120" s="500"/>
      <c r="W120" s="500"/>
      <c r="X120" s="502"/>
      <c r="Y120" s="447"/>
      <c r="Z120" s="447"/>
      <c r="AA120" s="448"/>
      <c r="AB120" s="215"/>
      <c r="AC120" s="2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</row>
    <row r="121" spans="1:43" s="11" customFormat="1" ht="24">
      <c r="A121" s="438" t="s">
        <v>463</v>
      </c>
      <c r="B121" s="492" t="s">
        <v>791</v>
      </c>
      <c r="C121" s="438"/>
      <c r="D121" s="493"/>
      <c r="E121" s="440"/>
      <c r="F121" s="440"/>
      <c r="G121" s="494">
        <v>2001</v>
      </c>
      <c r="H121" s="503">
        <v>1890.9</v>
      </c>
      <c r="I121" s="452" t="s">
        <v>2134</v>
      </c>
      <c r="J121" s="438"/>
      <c r="K121" s="496" t="s">
        <v>1045</v>
      </c>
      <c r="L121" s="504"/>
      <c r="M121" s="500"/>
      <c r="N121" s="500"/>
      <c r="O121" s="500"/>
      <c r="P121" s="500"/>
      <c r="Q121" s="500"/>
      <c r="R121" s="500"/>
      <c r="S121" s="500"/>
      <c r="T121" s="500"/>
      <c r="U121" s="500"/>
      <c r="V121" s="500"/>
      <c r="W121" s="500"/>
      <c r="X121" s="502"/>
      <c r="Y121" s="447"/>
      <c r="Z121" s="447"/>
      <c r="AA121" s="448"/>
      <c r="AB121" s="215"/>
      <c r="AC121" s="2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</row>
    <row r="122" spans="1:43" s="11" customFormat="1">
      <c r="A122" s="438" t="s">
        <v>464</v>
      </c>
      <c r="B122" s="492" t="s">
        <v>792</v>
      </c>
      <c r="C122" s="438"/>
      <c r="D122" s="493"/>
      <c r="E122" s="440"/>
      <c r="F122" s="440"/>
      <c r="G122" s="494">
        <v>2002</v>
      </c>
      <c r="H122" s="503">
        <v>155136</v>
      </c>
      <c r="I122" s="452" t="s">
        <v>2134</v>
      </c>
      <c r="J122" s="438"/>
      <c r="K122" s="496" t="s">
        <v>979</v>
      </c>
      <c r="L122" s="504"/>
      <c r="M122" s="500"/>
      <c r="N122" s="500"/>
      <c r="O122" s="500"/>
      <c r="P122" s="500"/>
      <c r="Q122" s="500"/>
      <c r="R122" s="500"/>
      <c r="S122" s="500"/>
      <c r="T122" s="500"/>
      <c r="U122" s="500"/>
      <c r="V122" s="500"/>
      <c r="W122" s="500"/>
      <c r="X122" s="502"/>
      <c r="Y122" s="447"/>
      <c r="Z122" s="447"/>
      <c r="AA122" s="448"/>
      <c r="AB122" s="215"/>
      <c r="AC122" s="2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</row>
    <row r="123" spans="1:43" s="11" customFormat="1" ht="24">
      <c r="A123" s="438" t="s">
        <v>465</v>
      </c>
      <c r="B123" s="492" t="s">
        <v>793</v>
      </c>
      <c r="C123" s="438"/>
      <c r="D123" s="493"/>
      <c r="E123" s="440"/>
      <c r="F123" s="440"/>
      <c r="G123" s="494">
        <v>2002</v>
      </c>
      <c r="H123" s="503">
        <v>168142.01</v>
      </c>
      <c r="I123" s="452" t="s">
        <v>2134</v>
      </c>
      <c r="J123" s="438"/>
      <c r="K123" s="496" t="s">
        <v>1046</v>
      </c>
      <c r="L123" s="504"/>
      <c r="M123" s="500"/>
      <c r="N123" s="500"/>
      <c r="O123" s="500"/>
      <c r="P123" s="500"/>
      <c r="Q123" s="500"/>
      <c r="R123" s="500"/>
      <c r="S123" s="500"/>
      <c r="T123" s="500"/>
      <c r="U123" s="500"/>
      <c r="V123" s="500"/>
      <c r="W123" s="500"/>
      <c r="X123" s="502"/>
      <c r="Y123" s="447"/>
      <c r="Z123" s="447"/>
      <c r="AA123" s="448"/>
      <c r="AB123" s="215"/>
      <c r="AC123" s="2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</row>
    <row r="124" spans="1:43" s="11" customFormat="1">
      <c r="A124" s="438" t="s">
        <v>466</v>
      </c>
      <c r="B124" s="492" t="s">
        <v>794</v>
      </c>
      <c r="C124" s="438"/>
      <c r="D124" s="493"/>
      <c r="E124" s="440"/>
      <c r="F124" s="440"/>
      <c r="G124" s="494">
        <v>2004</v>
      </c>
      <c r="H124" s="503">
        <v>10854.91</v>
      </c>
      <c r="I124" s="452" t="s">
        <v>2134</v>
      </c>
      <c r="J124" s="438"/>
      <c r="K124" s="496" t="s">
        <v>1047</v>
      </c>
      <c r="L124" s="504"/>
      <c r="M124" s="500"/>
      <c r="N124" s="500"/>
      <c r="O124" s="500"/>
      <c r="P124" s="500"/>
      <c r="Q124" s="500"/>
      <c r="R124" s="500"/>
      <c r="S124" s="500"/>
      <c r="T124" s="500"/>
      <c r="U124" s="500"/>
      <c r="V124" s="500"/>
      <c r="W124" s="500"/>
      <c r="X124" s="502"/>
      <c r="Y124" s="447"/>
      <c r="Z124" s="447"/>
      <c r="AA124" s="448"/>
      <c r="AB124" s="215"/>
      <c r="AC124" s="2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</row>
    <row r="125" spans="1:43" s="11" customFormat="1">
      <c r="A125" s="438" t="s">
        <v>467</v>
      </c>
      <c r="B125" s="492" t="s">
        <v>795</v>
      </c>
      <c r="C125" s="438"/>
      <c r="D125" s="493"/>
      <c r="E125" s="440"/>
      <c r="F125" s="440"/>
      <c r="G125" s="494">
        <v>2004</v>
      </c>
      <c r="H125" s="503">
        <v>5035.7700000000004</v>
      </c>
      <c r="I125" s="452" t="s">
        <v>2134</v>
      </c>
      <c r="J125" s="438"/>
      <c r="K125" s="496" t="s">
        <v>1048</v>
      </c>
      <c r="L125" s="504"/>
      <c r="M125" s="500"/>
      <c r="N125" s="500"/>
      <c r="O125" s="500"/>
      <c r="P125" s="500"/>
      <c r="Q125" s="500"/>
      <c r="R125" s="500"/>
      <c r="S125" s="500"/>
      <c r="T125" s="500"/>
      <c r="U125" s="500"/>
      <c r="V125" s="500"/>
      <c r="W125" s="500"/>
      <c r="X125" s="502"/>
      <c r="Y125" s="447"/>
      <c r="Z125" s="447"/>
      <c r="AA125" s="448"/>
      <c r="AB125" s="215"/>
      <c r="AC125" s="2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</row>
    <row r="126" spans="1:43" s="11" customFormat="1" ht="24">
      <c r="A126" s="438" t="s">
        <v>468</v>
      </c>
      <c r="B126" s="492" t="s">
        <v>792</v>
      </c>
      <c r="C126" s="438"/>
      <c r="D126" s="493"/>
      <c r="E126" s="440"/>
      <c r="F126" s="440"/>
      <c r="G126" s="494">
        <v>2004</v>
      </c>
      <c r="H126" s="503">
        <v>6432.58</v>
      </c>
      <c r="I126" s="452" t="s">
        <v>2134</v>
      </c>
      <c r="J126" s="438"/>
      <c r="K126" s="496" t="s">
        <v>1049</v>
      </c>
      <c r="L126" s="504"/>
      <c r="M126" s="500"/>
      <c r="N126" s="500"/>
      <c r="O126" s="500"/>
      <c r="P126" s="500"/>
      <c r="Q126" s="500"/>
      <c r="R126" s="500"/>
      <c r="S126" s="500"/>
      <c r="T126" s="500"/>
      <c r="U126" s="500"/>
      <c r="V126" s="500"/>
      <c r="W126" s="500"/>
      <c r="X126" s="502"/>
      <c r="Y126" s="447"/>
      <c r="Z126" s="447"/>
      <c r="AA126" s="448"/>
      <c r="AB126" s="215"/>
      <c r="AC126" s="2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</row>
    <row r="127" spans="1:43" s="11" customFormat="1">
      <c r="A127" s="438" t="s">
        <v>469</v>
      </c>
      <c r="B127" s="492" t="s">
        <v>796</v>
      </c>
      <c r="C127" s="438"/>
      <c r="D127" s="493"/>
      <c r="E127" s="440"/>
      <c r="F127" s="440"/>
      <c r="G127" s="494">
        <v>2005</v>
      </c>
      <c r="H127" s="503">
        <v>58416.42</v>
      </c>
      <c r="I127" s="452" t="s">
        <v>2134</v>
      </c>
      <c r="J127" s="438"/>
      <c r="K127" s="496" t="s">
        <v>1005</v>
      </c>
      <c r="L127" s="504"/>
      <c r="M127" s="500"/>
      <c r="N127" s="500"/>
      <c r="O127" s="500"/>
      <c r="P127" s="500"/>
      <c r="Q127" s="500"/>
      <c r="R127" s="500"/>
      <c r="S127" s="500"/>
      <c r="T127" s="500"/>
      <c r="U127" s="500"/>
      <c r="V127" s="500"/>
      <c r="W127" s="500"/>
      <c r="X127" s="502"/>
      <c r="Y127" s="447"/>
      <c r="Z127" s="447"/>
      <c r="AA127" s="448"/>
      <c r="AB127" s="215"/>
      <c r="AC127" s="2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</row>
    <row r="128" spans="1:43" s="11" customFormat="1">
      <c r="A128" s="438" t="s">
        <v>470</v>
      </c>
      <c r="B128" s="492" t="s">
        <v>797</v>
      </c>
      <c r="C128" s="438"/>
      <c r="D128" s="493"/>
      <c r="E128" s="440"/>
      <c r="F128" s="440"/>
      <c r="G128" s="494">
        <v>2008</v>
      </c>
      <c r="H128" s="503">
        <v>53943.03</v>
      </c>
      <c r="I128" s="452" t="s">
        <v>2134</v>
      </c>
      <c r="J128" s="438"/>
      <c r="K128" s="496" t="s">
        <v>1050</v>
      </c>
      <c r="L128" s="504"/>
      <c r="M128" s="500"/>
      <c r="N128" s="500"/>
      <c r="O128" s="500"/>
      <c r="P128" s="500"/>
      <c r="Q128" s="500"/>
      <c r="R128" s="500"/>
      <c r="S128" s="500"/>
      <c r="T128" s="500"/>
      <c r="U128" s="500"/>
      <c r="V128" s="500"/>
      <c r="W128" s="500"/>
      <c r="X128" s="502"/>
      <c r="Y128" s="447"/>
      <c r="Z128" s="447"/>
      <c r="AA128" s="448"/>
      <c r="AB128" s="215"/>
      <c r="AC128" s="2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</row>
    <row r="129" spans="1:43" s="11" customFormat="1" ht="24">
      <c r="A129" s="438" t="s">
        <v>471</v>
      </c>
      <c r="B129" s="492" t="s">
        <v>798</v>
      </c>
      <c r="C129" s="438"/>
      <c r="D129" s="493"/>
      <c r="E129" s="440"/>
      <c r="F129" s="440"/>
      <c r="G129" s="494">
        <v>2010</v>
      </c>
      <c r="H129" s="503">
        <v>18326.97</v>
      </c>
      <c r="I129" s="452" t="s">
        <v>2134</v>
      </c>
      <c r="J129" s="438"/>
      <c r="K129" s="496" t="s">
        <v>1051</v>
      </c>
      <c r="L129" s="504"/>
      <c r="M129" s="500"/>
      <c r="N129" s="500"/>
      <c r="O129" s="500"/>
      <c r="P129" s="500"/>
      <c r="Q129" s="500"/>
      <c r="R129" s="500"/>
      <c r="S129" s="500"/>
      <c r="T129" s="500"/>
      <c r="U129" s="500"/>
      <c r="V129" s="500"/>
      <c r="W129" s="500"/>
      <c r="X129" s="502"/>
      <c r="Y129" s="447"/>
      <c r="Z129" s="447"/>
      <c r="AA129" s="448"/>
      <c r="AB129" s="215"/>
      <c r="AC129" s="2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</row>
    <row r="130" spans="1:43" s="11" customFormat="1">
      <c r="A130" s="438" t="s">
        <v>472</v>
      </c>
      <c r="B130" s="492" t="s">
        <v>799</v>
      </c>
      <c r="C130" s="438"/>
      <c r="D130" s="493"/>
      <c r="E130" s="440"/>
      <c r="F130" s="440"/>
      <c r="G130" s="494">
        <v>2010</v>
      </c>
      <c r="H130" s="503">
        <v>108139.13</v>
      </c>
      <c r="I130" s="452" t="s">
        <v>2134</v>
      </c>
      <c r="J130" s="438"/>
      <c r="K130" s="496" t="s">
        <v>1052</v>
      </c>
      <c r="L130" s="504"/>
      <c r="M130" s="500"/>
      <c r="N130" s="500"/>
      <c r="O130" s="500"/>
      <c r="P130" s="500"/>
      <c r="Q130" s="500"/>
      <c r="R130" s="500"/>
      <c r="S130" s="500"/>
      <c r="T130" s="500"/>
      <c r="U130" s="500"/>
      <c r="V130" s="500"/>
      <c r="W130" s="500"/>
      <c r="X130" s="502"/>
      <c r="Y130" s="447"/>
      <c r="Z130" s="447"/>
      <c r="AA130" s="448"/>
      <c r="AB130" s="215"/>
      <c r="AC130" s="2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</row>
    <row r="131" spans="1:43" s="11" customFormat="1">
      <c r="A131" s="438" t="s">
        <v>473</v>
      </c>
      <c r="B131" s="492" t="s">
        <v>800</v>
      </c>
      <c r="C131" s="438"/>
      <c r="D131" s="493"/>
      <c r="E131" s="440"/>
      <c r="F131" s="440"/>
      <c r="G131" s="494">
        <v>2013</v>
      </c>
      <c r="H131" s="503">
        <v>41548.6</v>
      </c>
      <c r="I131" s="452" t="s">
        <v>2134</v>
      </c>
      <c r="J131" s="438"/>
      <c r="K131" s="496" t="s">
        <v>1053</v>
      </c>
      <c r="L131" s="504"/>
      <c r="M131" s="500"/>
      <c r="N131" s="500"/>
      <c r="O131" s="500"/>
      <c r="P131" s="500"/>
      <c r="Q131" s="500"/>
      <c r="R131" s="500"/>
      <c r="S131" s="500"/>
      <c r="T131" s="500"/>
      <c r="U131" s="500"/>
      <c r="V131" s="500"/>
      <c r="W131" s="500"/>
      <c r="X131" s="502"/>
      <c r="Y131" s="447"/>
      <c r="Z131" s="447"/>
      <c r="AA131" s="448"/>
      <c r="AB131" s="215"/>
      <c r="AC131" s="2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</row>
    <row r="132" spans="1:43" s="11" customFormat="1">
      <c r="A132" s="438" t="s">
        <v>474</v>
      </c>
      <c r="B132" s="473" t="s">
        <v>801</v>
      </c>
      <c r="C132" s="438"/>
      <c r="D132" s="506"/>
      <c r="E132" s="440"/>
      <c r="F132" s="440"/>
      <c r="G132" s="474">
        <v>2014</v>
      </c>
      <c r="H132" s="484">
        <v>81050</v>
      </c>
      <c r="I132" s="452" t="s">
        <v>2134</v>
      </c>
      <c r="J132" s="438"/>
      <c r="K132" s="507" t="s">
        <v>1054</v>
      </c>
      <c r="L132" s="504"/>
      <c r="M132" s="500"/>
      <c r="N132" s="500"/>
      <c r="O132" s="500"/>
      <c r="P132" s="500"/>
      <c r="Q132" s="500"/>
      <c r="R132" s="500"/>
      <c r="S132" s="500"/>
      <c r="T132" s="500"/>
      <c r="U132" s="500"/>
      <c r="V132" s="500"/>
      <c r="W132" s="500"/>
      <c r="X132" s="502"/>
      <c r="Y132" s="447"/>
      <c r="Z132" s="447"/>
      <c r="AA132" s="448"/>
      <c r="AB132" s="215"/>
      <c r="AC132" s="2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</row>
    <row r="133" spans="1:43" s="11" customFormat="1">
      <c r="A133" s="438" t="s">
        <v>475</v>
      </c>
      <c r="B133" s="473" t="s">
        <v>802</v>
      </c>
      <c r="C133" s="438"/>
      <c r="D133" s="506"/>
      <c r="E133" s="440"/>
      <c r="F133" s="440"/>
      <c r="G133" s="474">
        <v>2015</v>
      </c>
      <c r="H133" s="484">
        <v>11000</v>
      </c>
      <c r="I133" s="452" t="s">
        <v>2134</v>
      </c>
      <c r="J133" s="438"/>
      <c r="K133" s="507" t="s">
        <v>1000</v>
      </c>
      <c r="L133" s="504"/>
      <c r="M133" s="500"/>
      <c r="N133" s="500"/>
      <c r="O133" s="500"/>
      <c r="P133" s="500"/>
      <c r="Q133" s="500"/>
      <c r="R133" s="500"/>
      <c r="S133" s="500"/>
      <c r="T133" s="500"/>
      <c r="U133" s="500"/>
      <c r="V133" s="500"/>
      <c r="W133" s="500"/>
      <c r="X133" s="502"/>
      <c r="Y133" s="447"/>
      <c r="Z133" s="447"/>
      <c r="AA133" s="448"/>
      <c r="AB133" s="215"/>
      <c r="AC133" s="2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</row>
    <row r="134" spans="1:43" s="11" customFormat="1">
      <c r="A134" s="438" t="s">
        <v>476</v>
      </c>
      <c r="B134" s="473" t="s">
        <v>802</v>
      </c>
      <c r="C134" s="438"/>
      <c r="D134" s="506"/>
      <c r="E134" s="440"/>
      <c r="F134" s="440"/>
      <c r="G134" s="474">
        <v>2015</v>
      </c>
      <c r="H134" s="484">
        <v>15000</v>
      </c>
      <c r="I134" s="452" t="s">
        <v>2134</v>
      </c>
      <c r="J134" s="438"/>
      <c r="K134" s="507" t="s">
        <v>1000</v>
      </c>
      <c r="L134" s="504"/>
      <c r="M134" s="500"/>
      <c r="N134" s="500"/>
      <c r="O134" s="500"/>
      <c r="P134" s="500"/>
      <c r="Q134" s="500"/>
      <c r="R134" s="500"/>
      <c r="S134" s="500"/>
      <c r="T134" s="500"/>
      <c r="U134" s="500"/>
      <c r="V134" s="500"/>
      <c r="W134" s="500"/>
      <c r="X134" s="502"/>
      <c r="Y134" s="447"/>
      <c r="Z134" s="447"/>
      <c r="AA134" s="448"/>
      <c r="AB134" s="215"/>
      <c r="AC134" s="2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</row>
    <row r="135" spans="1:43" s="11" customFormat="1">
      <c r="A135" s="438" t="s">
        <v>477</v>
      </c>
      <c r="B135" s="473" t="s">
        <v>800</v>
      </c>
      <c r="C135" s="438"/>
      <c r="D135" s="506"/>
      <c r="E135" s="440"/>
      <c r="F135" s="440"/>
      <c r="G135" s="474">
        <v>2015</v>
      </c>
      <c r="H135" s="484">
        <v>12151.4</v>
      </c>
      <c r="I135" s="452" t="s">
        <v>2134</v>
      </c>
      <c r="J135" s="438"/>
      <c r="K135" s="507" t="s">
        <v>1055</v>
      </c>
      <c r="L135" s="504"/>
      <c r="M135" s="500"/>
      <c r="N135" s="500"/>
      <c r="O135" s="500"/>
      <c r="P135" s="500"/>
      <c r="Q135" s="500"/>
      <c r="R135" s="500"/>
      <c r="S135" s="500"/>
      <c r="T135" s="500"/>
      <c r="U135" s="500"/>
      <c r="V135" s="500"/>
      <c r="W135" s="500"/>
      <c r="X135" s="502"/>
      <c r="Y135" s="447"/>
      <c r="Z135" s="447"/>
      <c r="AA135" s="448"/>
      <c r="AB135" s="215"/>
      <c r="AC135" s="2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</row>
    <row r="136" spans="1:43" s="11" customFormat="1">
      <c r="A136" s="438" t="s">
        <v>478</v>
      </c>
      <c r="B136" s="492" t="s">
        <v>803</v>
      </c>
      <c r="C136" s="438"/>
      <c r="D136" s="493"/>
      <c r="E136" s="440"/>
      <c r="F136" s="440"/>
      <c r="G136" s="494">
        <v>2010</v>
      </c>
      <c r="H136" s="503">
        <v>19356.54</v>
      </c>
      <c r="I136" s="452" t="s">
        <v>2134</v>
      </c>
      <c r="J136" s="438"/>
      <c r="K136" s="496" t="s">
        <v>1056</v>
      </c>
      <c r="L136" s="504"/>
      <c r="M136" s="500"/>
      <c r="N136" s="500"/>
      <c r="O136" s="500"/>
      <c r="P136" s="500"/>
      <c r="Q136" s="500"/>
      <c r="R136" s="500"/>
      <c r="S136" s="500"/>
      <c r="T136" s="500"/>
      <c r="U136" s="500"/>
      <c r="V136" s="500"/>
      <c r="W136" s="500"/>
      <c r="X136" s="502"/>
      <c r="Y136" s="458"/>
      <c r="Z136" s="458"/>
      <c r="AA136" s="457"/>
      <c r="AB136" s="256"/>
      <c r="AC136" s="256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</row>
    <row r="137" spans="1:43" s="11" customFormat="1">
      <c r="A137" s="438" t="s">
        <v>479</v>
      </c>
      <c r="B137" s="492" t="s">
        <v>804</v>
      </c>
      <c r="C137" s="438"/>
      <c r="D137" s="493"/>
      <c r="E137" s="440"/>
      <c r="F137" s="440"/>
      <c r="G137" s="494">
        <v>2010</v>
      </c>
      <c r="H137" s="503">
        <v>1469.67</v>
      </c>
      <c r="I137" s="452" t="s">
        <v>2134</v>
      </c>
      <c r="J137" s="438"/>
      <c r="K137" s="496" t="s">
        <v>1056</v>
      </c>
      <c r="L137" s="504"/>
      <c r="M137" s="500"/>
      <c r="N137" s="500"/>
      <c r="O137" s="500"/>
      <c r="P137" s="500"/>
      <c r="Q137" s="500"/>
      <c r="R137" s="500"/>
      <c r="S137" s="500"/>
      <c r="T137" s="500"/>
      <c r="U137" s="500"/>
      <c r="V137" s="500"/>
      <c r="W137" s="500"/>
      <c r="X137" s="502"/>
      <c r="Y137" s="458"/>
      <c r="Z137" s="458"/>
      <c r="AA137" s="457"/>
      <c r="AB137" s="256"/>
      <c r="AC137" s="256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</row>
    <row r="138" spans="1:43" s="11" customFormat="1">
      <c r="A138" s="438" t="s">
        <v>480</v>
      </c>
      <c r="B138" s="492" t="s">
        <v>805</v>
      </c>
      <c r="C138" s="438"/>
      <c r="D138" s="493"/>
      <c r="E138" s="440"/>
      <c r="F138" s="440"/>
      <c r="G138" s="494">
        <v>1996</v>
      </c>
      <c r="H138" s="503">
        <v>34745</v>
      </c>
      <c r="I138" s="452" t="s">
        <v>2134</v>
      </c>
      <c r="J138" s="438"/>
      <c r="K138" s="496" t="s">
        <v>990</v>
      </c>
      <c r="L138" s="504"/>
      <c r="M138" s="500"/>
      <c r="N138" s="500"/>
      <c r="O138" s="500"/>
      <c r="P138" s="500"/>
      <c r="Q138" s="500"/>
      <c r="R138" s="500"/>
      <c r="S138" s="500"/>
      <c r="T138" s="500"/>
      <c r="U138" s="500"/>
      <c r="V138" s="500"/>
      <c r="W138" s="500"/>
      <c r="X138" s="502"/>
      <c r="Y138" s="458"/>
      <c r="Z138" s="458"/>
      <c r="AA138" s="457"/>
      <c r="AB138" s="256"/>
      <c r="AC138" s="256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</row>
    <row r="139" spans="1:43" s="11" customFormat="1">
      <c r="A139" s="438" t="s">
        <v>481</v>
      </c>
      <c r="B139" s="492" t="s">
        <v>806</v>
      </c>
      <c r="C139" s="438"/>
      <c r="D139" s="493"/>
      <c r="E139" s="440"/>
      <c r="F139" s="440"/>
      <c r="G139" s="494">
        <v>1996</v>
      </c>
      <c r="H139" s="503">
        <v>16006.4</v>
      </c>
      <c r="I139" s="452" t="s">
        <v>2134</v>
      </c>
      <c r="J139" s="438"/>
      <c r="K139" s="496" t="s">
        <v>978</v>
      </c>
      <c r="L139" s="504"/>
      <c r="M139" s="500"/>
      <c r="N139" s="500"/>
      <c r="O139" s="500"/>
      <c r="P139" s="500"/>
      <c r="Q139" s="500"/>
      <c r="R139" s="500"/>
      <c r="S139" s="500"/>
      <c r="T139" s="500"/>
      <c r="U139" s="500"/>
      <c r="V139" s="500"/>
      <c r="W139" s="500"/>
      <c r="X139" s="502"/>
      <c r="Y139" s="458"/>
      <c r="Z139" s="458"/>
      <c r="AA139" s="457"/>
      <c r="AB139" s="256"/>
      <c r="AC139" s="256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</row>
    <row r="140" spans="1:43" s="11" customFormat="1">
      <c r="A140" s="438" t="s">
        <v>482</v>
      </c>
      <c r="B140" s="492" t="s">
        <v>807</v>
      </c>
      <c r="C140" s="438"/>
      <c r="D140" s="493"/>
      <c r="E140" s="440"/>
      <c r="F140" s="440"/>
      <c r="G140" s="494">
        <v>1996</v>
      </c>
      <c r="H140" s="503">
        <v>1295.31</v>
      </c>
      <c r="I140" s="452" t="s">
        <v>2134</v>
      </c>
      <c r="J140" s="438"/>
      <c r="K140" s="496" t="s">
        <v>1003</v>
      </c>
      <c r="L140" s="504"/>
      <c r="M140" s="500"/>
      <c r="N140" s="500"/>
      <c r="O140" s="500"/>
      <c r="P140" s="500"/>
      <c r="Q140" s="500"/>
      <c r="R140" s="500"/>
      <c r="S140" s="500"/>
      <c r="T140" s="500"/>
      <c r="U140" s="500"/>
      <c r="V140" s="500"/>
      <c r="W140" s="500"/>
      <c r="X140" s="502"/>
      <c r="Y140" s="447"/>
      <c r="Z140" s="447"/>
      <c r="AA140" s="448"/>
      <c r="AB140" s="215"/>
      <c r="AC140" s="2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</row>
    <row r="141" spans="1:43" s="11" customFormat="1">
      <c r="A141" s="438" t="s">
        <v>483</v>
      </c>
      <c r="B141" s="492" t="s">
        <v>808</v>
      </c>
      <c r="C141" s="438"/>
      <c r="D141" s="493"/>
      <c r="E141" s="440"/>
      <c r="F141" s="440"/>
      <c r="G141" s="494">
        <v>1996</v>
      </c>
      <c r="H141" s="503">
        <v>10278.17</v>
      </c>
      <c r="I141" s="452" t="s">
        <v>2134</v>
      </c>
      <c r="J141" s="438"/>
      <c r="K141" s="496" t="s">
        <v>1057</v>
      </c>
      <c r="L141" s="504"/>
      <c r="M141" s="500"/>
      <c r="N141" s="500"/>
      <c r="O141" s="500"/>
      <c r="P141" s="500"/>
      <c r="Q141" s="500"/>
      <c r="R141" s="500"/>
      <c r="S141" s="500"/>
      <c r="T141" s="500"/>
      <c r="U141" s="500"/>
      <c r="V141" s="500"/>
      <c r="W141" s="500"/>
      <c r="X141" s="502"/>
      <c r="Y141" s="447"/>
      <c r="Z141" s="447"/>
      <c r="AA141" s="448"/>
      <c r="AB141" s="215"/>
      <c r="AC141" s="2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</row>
    <row r="142" spans="1:43" s="11" customFormat="1">
      <c r="A142" s="438" t="s">
        <v>484</v>
      </c>
      <c r="B142" s="492" t="s">
        <v>809</v>
      </c>
      <c r="C142" s="438"/>
      <c r="D142" s="493"/>
      <c r="E142" s="440"/>
      <c r="F142" s="440"/>
      <c r="G142" s="494">
        <v>1996</v>
      </c>
      <c r="H142" s="503">
        <v>5423.79</v>
      </c>
      <c r="I142" s="452" t="s">
        <v>2134</v>
      </c>
      <c r="J142" s="438"/>
      <c r="K142" s="496" t="s">
        <v>978</v>
      </c>
      <c r="L142" s="504"/>
      <c r="M142" s="500"/>
      <c r="N142" s="500"/>
      <c r="O142" s="500"/>
      <c r="P142" s="500"/>
      <c r="Q142" s="500"/>
      <c r="R142" s="500"/>
      <c r="S142" s="500"/>
      <c r="T142" s="500"/>
      <c r="U142" s="500"/>
      <c r="V142" s="500"/>
      <c r="W142" s="500"/>
      <c r="X142" s="502"/>
      <c r="Y142" s="447"/>
      <c r="Z142" s="447"/>
      <c r="AA142" s="448"/>
      <c r="AB142" s="215"/>
      <c r="AC142" s="2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</row>
    <row r="143" spans="1:43" s="11" customFormat="1">
      <c r="A143" s="438" t="s">
        <v>485</v>
      </c>
      <c r="B143" s="492" t="s">
        <v>810</v>
      </c>
      <c r="C143" s="438"/>
      <c r="D143" s="493"/>
      <c r="E143" s="440"/>
      <c r="F143" s="440"/>
      <c r="G143" s="494">
        <v>1998</v>
      </c>
      <c r="H143" s="503">
        <v>7600</v>
      </c>
      <c r="I143" s="452" t="s">
        <v>2134</v>
      </c>
      <c r="J143" s="438"/>
      <c r="K143" s="496" t="s">
        <v>979</v>
      </c>
      <c r="L143" s="504"/>
      <c r="M143" s="500"/>
      <c r="N143" s="500"/>
      <c r="O143" s="500"/>
      <c r="P143" s="500"/>
      <c r="Q143" s="500"/>
      <c r="R143" s="500"/>
      <c r="S143" s="500"/>
      <c r="T143" s="500"/>
      <c r="U143" s="500"/>
      <c r="V143" s="500"/>
      <c r="W143" s="500"/>
      <c r="X143" s="502"/>
      <c r="Y143" s="447"/>
      <c r="Z143" s="447"/>
      <c r="AA143" s="448"/>
      <c r="AB143" s="215"/>
      <c r="AC143" s="2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</row>
    <row r="144" spans="1:43" s="11" customFormat="1">
      <c r="A144" s="438" t="s">
        <v>486</v>
      </c>
      <c r="B144" s="492" t="s">
        <v>811</v>
      </c>
      <c r="C144" s="438"/>
      <c r="D144" s="493"/>
      <c r="E144" s="440"/>
      <c r="F144" s="440"/>
      <c r="G144" s="494">
        <v>1998</v>
      </c>
      <c r="H144" s="503">
        <v>27299.53</v>
      </c>
      <c r="I144" s="452" t="s">
        <v>2134</v>
      </c>
      <c r="J144" s="438"/>
      <c r="K144" s="496" t="s">
        <v>1058</v>
      </c>
      <c r="L144" s="504"/>
      <c r="M144" s="500"/>
      <c r="N144" s="500"/>
      <c r="O144" s="500"/>
      <c r="P144" s="500"/>
      <c r="Q144" s="500"/>
      <c r="R144" s="500"/>
      <c r="S144" s="500"/>
      <c r="T144" s="500"/>
      <c r="U144" s="500"/>
      <c r="V144" s="500"/>
      <c r="W144" s="500"/>
      <c r="X144" s="502"/>
      <c r="Y144" s="447"/>
      <c r="Z144" s="447"/>
      <c r="AA144" s="448"/>
      <c r="AB144" s="215"/>
      <c r="AC144" s="2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</row>
    <row r="145" spans="1:43" s="11" customFormat="1">
      <c r="A145" s="438" t="s">
        <v>487</v>
      </c>
      <c r="B145" s="492" t="s">
        <v>812</v>
      </c>
      <c r="C145" s="438"/>
      <c r="D145" s="493"/>
      <c r="E145" s="440"/>
      <c r="F145" s="440"/>
      <c r="G145" s="494">
        <v>1998</v>
      </c>
      <c r="H145" s="503">
        <v>20089.63</v>
      </c>
      <c r="I145" s="452" t="s">
        <v>2134</v>
      </c>
      <c r="J145" s="438"/>
      <c r="K145" s="496" t="s">
        <v>1059</v>
      </c>
      <c r="L145" s="504"/>
      <c r="M145" s="500"/>
      <c r="N145" s="500"/>
      <c r="O145" s="500"/>
      <c r="P145" s="500"/>
      <c r="Q145" s="500"/>
      <c r="R145" s="500"/>
      <c r="S145" s="500"/>
      <c r="T145" s="500"/>
      <c r="U145" s="500"/>
      <c r="V145" s="500"/>
      <c r="W145" s="500"/>
      <c r="X145" s="502"/>
      <c r="Y145" s="447"/>
      <c r="Z145" s="447"/>
      <c r="AA145" s="448"/>
      <c r="AB145" s="215"/>
      <c r="AC145" s="2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</row>
    <row r="146" spans="1:43" s="11" customFormat="1">
      <c r="A146" s="438" t="s">
        <v>488</v>
      </c>
      <c r="B146" s="492" t="s">
        <v>813</v>
      </c>
      <c r="C146" s="438"/>
      <c r="D146" s="493"/>
      <c r="E146" s="440"/>
      <c r="F146" s="440"/>
      <c r="G146" s="494">
        <v>1998</v>
      </c>
      <c r="H146" s="503">
        <v>8835.8700000000008</v>
      </c>
      <c r="I146" s="452" t="s">
        <v>2134</v>
      </c>
      <c r="J146" s="438"/>
      <c r="K146" s="496" t="s">
        <v>1060</v>
      </c>
      <c r="L146" s="504"/>
      <c r="M146" s="500"/>
      <c r="N146" s="500"/>
      <c r="O146" s="500"/>
      <c r="P146" s="500"/>
      <c r="Q146" s="500"/>
      <c r="R146" s="500"/>
      <c r="S146" s="500"/>
      <c r="T146" s="500"/>
      <c r="U146" s="500"/>
      <c r="V146" s="500"/>
      <c r="W146" s="500"/>
      <c r="X146" s="502"/>
      <c r="Y146" s="447"/>
      <c r="Z146" s="447"/>
      <c r="AA146" s="448"/>
      <c r="AB146" s="215"/>
      <c r="AC146" s="2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</row>
    <row r="147" spans="1:43" s="11" customFormat="1">
      <c r="A147" s="438" t="s">
        <v>489</v>
      </c>
      <c r="B147" s="492" t="s">
        <v>814</v>
      </c>
      <c r="C147" s="438"/>
      <c r="D147" s="493"/>
      <c r="E147" s="440"/>
      <c r="F147" s="440"/>
      <c r="G147" s="494">
        <v>1998</v>
      </c>
      <c r="H147" s="503">
        <v>240563.95</v>
      </c>
      <c r="I147" s="452" t="s">
        <v>2134</v>
      </c>
      <c r="J147" s="438"/>
      <c r="K147" s="496" t="s">
        <v>997</v>
      </c>
      <c r="L147" s="504"/>
      <c r="M147" s="500"/>
      <c r="N147" s="500"/>
      <c r="O147" s="500"/>
      <c r="P147" s="500"/>
      <c r="Q147" s="500"/>
      <c r="R147" s="500"/>
      <c r="S147" s="500"/>
      <c r="T147" s="500"/>
      <c r="U147" s="500"/>
      <c r="V147" s="500"/>
      <c r="W147" s="500"/>
      <c r="X147" s="502"/>
      <c r="Y147" s="447"/>
      <c r="Z147" s="447"/>
      <c r="AA147" s="448"/>
      <c r="AB147" s="215"/>
      <c r="AC147" s="2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</row>
    <row r="148" spans="1:43" s="11" customFormat="1">
      <c r="A148" s="438" t="s">
        <v>490</v>
      </c>
      <c r="B148" s="492" t="s">
        <v>807</v>
      </c>
      <c r="C148" s="438"/>
      <c r="D148" s="493"/>
      <c r="E148" s="440"/>
      <c r="F148" s="440"/>
      <c r="G148" s="494">
        <v>2000</v>
      </c>
      <c r="H148" s="503">
        <v>158894</v>
      </c>
      <c r="I148" s="452" t="s">
        <v>2134</v>
      </c>
      <c r="J148" s="438"/>
      <c r="K148" s="496" t="s">
        <v>975</v>
      </c>
      <c r="L148" s="504"/>
      <c r="M148" s="500"/>
      <c r="N148" s="500"/>
      <c r="O148" s="500"/>
      <c r="P148" s="500"/>
      <c r="Q148" s="500"/>
      <c r="R148" s="500"/>
      <c r="S148" s="500"/>
      <c r="T148" s="500"/>
      <c r="U148" s="500"/>
      <c r="V148" s="500"/>
      <c r="W148" s="500"/>
      <c r="X148" s="502"/>
      <c r="Y148" s="447"/>
      <c r="Z148" s="447"/>
      <c r="AA148" s="448"/>
      <c r="AB148" s="215"/>
      <c r="AC148" s="2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</row>
    <row r="149" spans="1:43" s="11" customFormat="1" ht="24">
      <c r="A149" s="438" t="s">
        <v>491</v>
      </c>
      <c r="B149" s="492" t="s">
        <v>815</v>
      </c>
      <c r="C149" s="438"/>
      <c r="D149" s="493"/>
      <c r="E149" s="440"/>
      <c r="F149" s="440"/>
      <c r="G149" s="494">
        <v>2001</v>
      </c>
      <c r="H149" s="503">
        <v>204764.9</v>
      </c>
      <c r="I149" s="452" t="s">
        <v>2134</v>
      </c>
      <c r="J149" s="438"/>
      <c r="K149" s="496" t="s">
        <v>1061</v>
      </c>
      <c r="L149" s="504"/>
      <c r="M149" s="500"/>
      <c r="N149" s="500"/>
      <c r="O149" s="500"/>
      <c r="P149" s="500"/>
      <c r="Q149" s="500"/>
      <c r="R149" s="500"/>
      <c r="S149" s="500"/>
      <c r="T149" s="500"/>
      <c r="U149" s="500"/>
      <c r="V149" s="500"/>
      <c r="W149" s="500"/>
      <c r="X149" s="502"/>
      <c r="Y149" s="447"/>
      <c r="Z149" s="447"/>
      <c r="AA149" s="448"/>
      <c r="AB149" s="215"/>
      <c r="AC149" s="2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</row>
    <row r="150" spans="1:43" s="11" customFormat="1">
      <c r="A150" s="438" t="s">
        <v>492</v>
      </c>
      <c r="B150" s="492" t="s">
        <v>816</v>
      </c>
      <c r="C150" s="438"/>
      <c r="D150" s="493"/>
      <c r="E150" s="440"/>
      <c r="F150" s="440"/>
      <c r="G150" s="494">
        <v>2001</v>
      </c>
      <c r="H150" s="503">
        <v>121.85</v>
      </c>
      <c r="I150" s="452" t="s">
        <v>2134</v>
      </c>
      <c r="J150" s="438"/>
      <c r="K150" s="496" t="s">
        <v>133</v>
      </c>
      <c r="L150" s="504"/>
      <c r="M150" s="500"/>
      <c r="N150" s="500"/>
      <c r="O150" s="500"/>
      <c r="P150" s="500"/>
      <c r="Q150" s="500"/>
      <c r="R150" s="500"/>
      <c r="S150" s="500"/>
      <c r="T150" s="500"/>
      <c r="U150" s="500"/>
      <c r="V150" s="500"/>
      <c r="W150" s="500"/>
      <c r="X150" s="502"/>
      <c r="Y150" s="447"/>
      <c r="Z150" s="447"/>
      <c r="AA150" s="448"/>
      <c r="AB150" s="215"/>
      <c r="AC150" s="2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</row>
    <row r="151" spans="1:43" s="11" customFormat="1">
      <c r="A151" s="438" t="s">
        <v>493</v>
      </c>
      <c r="B151" s="492" t="s">
        <v>817</v>
      </c>
      <c r="C151" s="438"/>
      <c r="D151" s="493"/>
      <c r="E151" s="440"/>
      <c r="F151" s="440"/>
      <c r="G151" s="494">
        <v>2001</v>
      </c>
      <c r="H151" s="503">
        <v>28971.85</v>
      </c>
      <c r="I151" s="452" t="s">
        <v>2134</v>
      </c>
      <c r="J151" s="438"/>
      <c r="K151" s="496" t="s">
        <v>133</v>
      </c>
      <c r="L151" s="504"/>
      <c r="M151" s="500"/>
      <c r="N151" s="500"/>
      <c r="O151" s="500"/>
      <c r="P151" s="500"/>
      <c r="Q151" s="500"/>
      <c r="R151" s="500"/>
      <c r="S151" s="500"/>
      <c r="T151" s="500"/>
      <c r="U151" s="500"/>
      <c r="V151" s="500"/>
      <c r="W151" s="500"/>
      <c r="X151" s="502"/>
      <c r="Y151" s="447"/>
      <c r="Z151" s="447"/>
      <c r="AA151" s="448"/>
      <c r="AB151" s="215"/>
      <c r="AC151" s="2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</row>
    <row r="152" spans="1:43" s="11" customFormat="1" ht="24">
      <c r="A152" s="438" t="s">
        <v>494</v>
      </c>
      <c r="B152" s="492" t="s">
        <v>818</v>
      </c>
      <c r="C152" s="438"/>
      <c r="D152" s="493"/>
      <c r="E152" s="440"/>
      <c r="F152" s="440"/>
      <c r="G152" s="494">
        <v>2001</v>
      </c>
      <c r="H152" s="503">
        <v>10798.5</v>
      </c>
      <c r="I152" s="452" t="s">
        <v>2134</v>
      </c>
      <c r="J152" s="438"/>
      <c r="K152" s="496" t="s">
        <v>1045</v>
      </c>
      <c r="L152" s="504"/>
      <c r="M152" s="500"/>
      <c r="N152" s="500"/>
      <c r="O152" s="500"/>
      <c r="P152" s="500"/>
      <c r="Q152" s="500"/>
      <c r="R152" s="500"/>
      <c r="S152" s="500"/>
      <c r="T152" s="500"/>
      <c r="U152" s="500"/>
      <c r="V152" s="500"/>
      <c r="W152" s="500"/>
      <c r="X152" s="502"/>
      <c r="Y152" s="447"/>
      <c r="Z152" s="447"/>
      <c r="AA152" s="448"/>
      <c r="AB152" s="215"/>
      <c r="AC152" s="2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</row>
    <row r="153" spans="1:43" s="11" customFormat="1" ht="24">
      <c r="A153" s="438" t="s">
        <v>495</v>
      </c>
      <c r="B153" s="492" t="s">
        <v>819</v>
      </c>
      <c r="C153" s="438"/>
      <c r="D153" s="493"/>
      <c r="E153" s="440"/>
      <c r="F153" s="440"/>
      <c r="G153" s="494">
        <v>2001</v>
      </c>
      <c r="H153" s="503">
        <v>2825.8</v>
      </c>
      <c r="I153" s="452" t="s">
        <v>2134</v>
      </c>
      <c r="J153" s="438"/>
      <c r="K153" s="496" t="s">
        <v>1045</v>
      </c>
      <c r="L153" s="504"/>
      <c r="M153" s="500"/>
      <c r="N153" s="500"/>
      <c r="O153" s="500"/>
      <c r="P153" s="500"/>
      <c r="Q153" s="500"/>
      <c r="R153" s="500"/>
      <c r="S153" s="500"/>
      <c r="T153" s="500"/>
      <c r="U153" s="500"/>
      <c r="V153" s="500"/>
      <c r="W153" s="500"/>
      <c r="X153" s="502"/>
      <c r="Y153" s="447"/>
      <c r="Z153" s="447"/>
      <c r="AA153" s="448"/>
      <c r="AB153" s="215"/>
      <c r="AC153" s="2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</row>
    <row r="154" spans="1:43" s="11" customFormat="1">
      <c r="A154" s="438" t="s">
        <v>496</v>
      </c>
      <c r="B154" s="492" t="s">
        <v>820</v>
      </c>
      <c r="C154" s="438"/>
      <c r="D154" s="493"/>
      <c r="E154" s="440"/>
      <c r="F154" s="440"/>
      <c r="G154" s="494">
        <v>2004</v>
      </c>
      <c r="H154" s="503">
        <v>165994.11000000002</v>
      </c>
      <c r="I154" s="452" t="s">
        <v>2134</v>
      </c>
      <c r="J154" s="438"/>
      <c r="K154" s="496" t="s">
        <v>1062</v>
      </c>
      <c r="L154" s="504"/>
      <c r="M154" s="500"/>
      <c r="N154" s="500"/>
      <c r="O154" s="500"/>
      <c r="P154" s="500"/>
      <c r="Q154" s="500"/>
      <c r="R154" s="500"/>
      <c r="S154" s="500"/>
      <c r="T154" s="500"/>
      <c r="U154" s="500"/>
      <c r="V154" s="500"/>
      <c r="W154" s="500"/>
      <c r="X154" s="502"/>
      <c r="Y154" s="447"/>
      <c r="Z154" s="447"/>
      <c r="AA154" s="448"/>
      <c r="AB154" s="215"/>
      <c r="AC154" s="2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</row>
    <row r="155" spans="1:43" s="11" customFormat="1">
      <c r="A155" s="438" t="s">
        <v>497</v>
      </c>
      <c r="B155" s="492" t="s">
        <v>821</v>
      </c>
      <c r="C155" s="438"/>
      <c r="D155" s="493"/>
      <c r="E155" s="440"/>
      <c r="F155" s="440"/>
      <c r="G155" s="494">
        <v>2004</v>
      </c>
      <c r="H155" s="503">
        <v>24000</v>
      </c>
      <c r="I155" s="452" t="s">
        <v>2134</v>
      </c>
      <c r="J155" s="438"/>
      <c r="K155" s="496" t="s">
        <v>1063</v>
      </c>
      <c r="L155" s="504"/>
      <c r="M155" s="500"/>
      <c r="N155" s="500"/>
      <c r="O155" s="500"/>
      <c r="P155" s="500"/>
      <c r="Q155" s="500"/>
      <c r="R155" s="500"/>
      <c r="S155" s="500"/>
      <c r="T155" s="500"/>
      <c r="U155" s="500"/>
      <c r="V155" s="500"/>
      <c r="W155" s="500"/>
      <c r="X155" s="502"/>
      <c r="Y155" s="447"/>
      <c r="Z155" s="447"/>
      <c r="AA155" s="448"/>
      <c r="AB155" s="215"/>
      <c r="AC155" s="2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</row>
    <row r="156" spans="1:43" s="11" customFormat="1">
      <c r="A156" s="438" t="s">
        <v>498</v>
      </c>
      <c r="B156" s="492" t="s">
        <v>822</v>
      </c>
      <c r="C156" s="438"/>
      <c r="D156" s="493"/>
      <c r="E156" s="440"/>
      <c r="F156" s="440"/>
      <c r="G156" s="494">
        <v>2004</v>
      </c>
      <c r="H156" s="503">
        <v>45944.95</v>
      </c>
      <c r="I156" s="452" t="s">
        <v>2134</v>
      </c>
      <c r="J156" s="438"/>
      <c r="K156" s="496" t="s">
        <v>1064</v>
      </c>
      <c r="L156" s="504"/>
      <c r="M156" s="500"/>
      <c r="N156" s="500"/>
      <c r="O156" s="500"/>
      <c r="P156" s="500"/>
      <c r="Q156" s="500"/>
      <c r="R156" s="500"/>
      <c r="S156" s="500"/>
      <c r="T156" s="500"/>
      <c r="U156" s="500"/>
      <c r="V156" s="500"/>
      <c r="W156" s="500"/>
      <c r="X156" s="502"/>
      <c r="Y156" s="447"/>
      <c r="Z156" s="447"/>
      <c r="AA156" s="448"/>
      <c r="AB156" s="215"/>
      <c r="AC156" s="2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</row>
    <row r="157" spans="1:43" s="11" customFormat="1">
      <c r="A157" s="438" t="s">
        <v>499</v>
      </c>
      <c r="B157" s="492" t="s">
        <v>823</v>
      </c>
      <c r="C157" s="438"/>
      <c r="D157" s="493"/>
      <c r="E157" s="440"/>
      <c r="F157" s="440"/>
      <c r="G157" s="494">
        <v>2004</v>
      </c>
      <c r="H157" s="503">
        <v>114739.97</v>
      </c>
      <c r="I157" s="452" t="s">
        <v>2134</v>
      </c>
      <c r="J157" s="438"/>
      <c r="K157" s="496" t="s">
        <v>1065</v>
      </c>
      <c r="L157" s="504"/>
      <c r="M157" s="500"/>
      <c r="N157" s="500"/>
      <c r="O157" s="500"/>
      <c r="P157" s="500"/>
      <c r="Q157" s="500"/>
      <c r="R157" s="500"/>
      <c r="S157" s="500"/>
      <c r="T157" s="500"/>
      <c r="U157" s="500"/>
      <c r="V157" s="500"/>
      <c r="W157" s="500"/>
      <c r="X157" s="502"/>
      <c r="Y157" s="447"/>
      <c r="Z157" s="447"/>
      <c r="AA157" s="448"/>
      <c r="AB157" s="215"/>
      <c r="AC157" s="2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</row>
    <row r="158" spans="1:43" s="11" customFormat="1">
      <c r="A158" s="438" t="s">
        <v>500</v>
      </c>
      <c r="B158" s="492" t="s">
        <v>823</v>
      </c>
      <c r="C158" s="438"/>
      <c r="D158" s="493"/>
      <c r="E158" s="440"/>
      <c r="F158" s="440"/>
      <c r="G158" s="494">
        <v>2004</v>
      </c>
      <c r="H158" s="503">
        <v>189369.15</v>
      </c>
      <c r="I158" s="452" t="s">
        <v>2134</v>
      </c>
      <c r="J158" s="438"/>
      <c r="K158" s="496" t="s">
        <v>1066</v>
      </c>
      <c r="L158" s="504"/>
      <c r="M158" s="500"/>
      <c r="N158" s="500"/>
      <c r="O158" s="500"/>
      <c r="P158" s="500"/>
      <c r="Q158" s="500"/>
      <c r="R158" s="500"/>
      <c r="S158" s="500"/>
      <c r="T158" s="500"/>
      <c r="U158" s="500"/>
      <c r="V158" s="500"/>
      <c r="W158" s="500"/>
      <c r="X158" s="502"/>
      <c r="Y158" s="447"/>
      <c r="Z158" s="447"/>
      <c r="AA158" s="448"/>
      <c r="AB158" s="215"/>
      <c r="AC158" s="2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</row>
    <row r="159" spans="1:43" s="11" customFormat="1">
      <c r="A159" s="438" t="s">
        <v>501</v>
      </c>
      <c r="B159" s="492" t="s">
        <v>823</v>
      </c>
      <c r="C159" s="438"/>
      <c r="D159" s="493"/>
      <c r="E159" s="440"/>
      <c r="F159" s="440"/>
      <c r="G159" s="494">
        <v>2004</v>
      </c>
      <c r="H159" s="503">
        <v>183847.47</v>
      </c>
      <c r="I159" s="452" t="s">
        <v>2134</v>
      </c>
      <c r="J159" s="438"/>
      <c r="K159" s="496" t="s">
        <v>1067</v>
      </c>
      <c r="L159" s="504"/>
      <c r="M159" s="500"/>
      <c r="N159" s="500"/>
      <c r="O159" s="500"/>
      <c r="P159" s="500"/>
      <c r="Q159" s="500"/>
      <c r="R159" s="500"/>
      <c r="S159" s="500"/>
      <c r="T159" s="500"/>
      <c r="U159" s="500"/>
      <c r="V159" s="500"/>
      <c r="W159" s="500"/>
      <c r="X159" s="502"/>
      <c r="Y159" s="447"/>
      <c r="Z159" s="447"/>
      <c r="AA159" s="448"/>
      <c r="AB159" s="215"/>
      <c r="AC159" s="2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</row>
    <row r="160" spans="1:43" s="11" customFormat="1">
      <c r="A160" s="438" t="s">
        <v>502</v>
      </c>
      <c r="B160" s="492" t="s">
        <v>824</v>
      </c>
      <c r="C160" s="438"/>
      <c r="D160" s="493"/>
      <c r="E160" s="440"/>
      <c r="F160" s="440"/>
      <c r="G160" s="494">
        <v>2004</v>
      </c>
      <c r="H160" s="503">
        <v>4084.3</v>
      </c>
      <c r="I160" s="452" t="s">
        <v>2134</v>
      </c>
      <c r="J160" s="438"/>
      <c r="K160" s="496" t="s">
        <v>1068</v>
      </c>
      <c r="L160" s="504"/>
      <c r="M160" s="500"/>
      <c r="N160" s="500"/>
      <c r="O160" s="500"/>
      <c r="P160" s="500"/>
      <c r="Q160" s="500"/>
      <c r="R160" s="500"/>
      <c r="S160" s="500"/>
      <c r="T160" s="500"/>
      <c r="U160" s="500"/>
      <c r="V160" s="500"/>
      <c r="W160" s="500"/>
      <c r="X160" s="502"/>
      <c r="Y160" s="447"/>
      <c r="Z160" s="447"/>
      <c r="AA160" s="448"/>
      <c r="AB160" s="215"/>
      <c r="AC160" s="2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</row>
    <row r="161" spans="1:43" s="11" customFormat="1">
      <c r="A161" s="438" t="s">
        <v>503</v>
      </c>
      <c r="B161" s="492" t="s">
        <v>823</v>
      </c>
      <c r="C161" s="438"/>
      <c r="D161" s="493"/>
      <c r="E161" s="440"/>
      <c r="F161" s="440"/>
      <c r="G161" s="494">
        <v>2004</v>
      </c>
      <c r="H161" s="503">
        <v>125688.5</v>
      </c>
      <c r="I161" s="452" t="s">
        <v>2134</v>
      </c>
      <c r="J161" s="438"/>
      <c r="K161" s="496" t="s">
        <v>1068</v>
      </c>
      <c r="L161" s="504"/>
      <c r="M161" s="500"/>
      <c r="N161" s="500"/>
      <c r="O161" s="500"/>
      <c r="P161" s="500"/>
      <c r="Q161" s="500"/>
      <c r="R161" s="500"/>
      <c r="S161" s="500"/>
      <c r="T161" s="500"/>
      <c r="U161" s="500"/>
      <c r="V161" s="500"/>
      <c r="W161" s="500"/>
      <c r="X161" s="502"/>
      <c r="Y161" s="447"/>
      <c r="Z161" s="447"/>
      <c r="AA161" s="448"/>
      <c r="AB161" s="215"/>
      <c r="AC161" s="2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</row>
    <row r="162" spans="1:43" s="11" customFormat="1">
      <c r="A162" s="438" t="s">
        <v>504</v>
      </c>
      <c r="B162" s="492" t="s">
        <v>825</v>
      </c>
      <c r="C162" s="438"/>
      <c r="D162" s="493"/>
      <c r="E162" s="440"/>
      <c r="F162" s="440"/>
      <c r="G162" s="494">
        <v>2004</v>
      </c>
      <c r="H162" s="503">
        <v>106352.53</v>
      </c>
      <c r="I162" s="452" t="s">
        <v>2134</v>
      </c>
      <c r="J162" s="438"/>
      <c r="K162" s="496" t="s">
        <v>1048</v>
      </c>
      <c r="L162" s="504"/>
      <c r="M162" s="500"/>
      <c r="N162" s="500"/>
      <c r="O162" s="500"/>
      <c r="P162" s="500"/>
      <c r="Q162" s="500"/>
      <c r="R162" s="500"/>
      <c r="S162" s="500"/>
      <c r="T162" s="500"/>
      <c r="U162" s="500"/>
      <c r="V162" s="500"/>
      <c r="W162" s="500"/>
      <c r="X162" s="502"/>
      <c r="Y162" s="447"/>
      <c r="Z162" s="447"/>
      <c r="AA162" s="448"/>
      <c r="AB162" s="215"/>
      <c r="AC162" s="2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</row>
    <row r="163" spans="1:43" s="11" customFormat="1">
      <c r="A163" s="438" t="s">
        <v>505</v>
      </c>
      <c r="B163" s="492" t="s">
        <v>825</v>
      </c>
      <c r="C163" s="438"/>
      <c r="D163" s="493"/>
      <c r="E163" s="440"/>
      <c r="F163" s="440"/>
      <c r="G163" s="494">
        <v>2004</v>
      </c>
      <c r="H163" s="503">
        <v>67367.430000000008</v>
      </c>
      <c r="I163" s="452" t="s">
        <v>2134</v>
      </c>
      <c r="J163" s="438"/>
      <c r="K163" s="496" t="s">
        <v>1069</v>
      </c>
      <c r="L163" s="504"/>
      <c r="M163" s="500"/>
      <c r="N163" s="500"/>
      <c r="O163" s="500"/>
      <c r="P163" s="500"/>
      <c r="Q163" s="500"/>
      <c r="R163" s="500"/>
      <c r="S163" s="500"/>
      <c r="T163" s="500"/>
      <c r="U163" s="500"/>
      <c r="V163" s="500"/>
      <c r="W163" s="500"/>
      <c r="X163" s="502"/>
      <c r="Y163" s="447"/>
      <c r="Z163" s="447"/>
      <c r="AA163" s="448"/>
      <c r="AB163" s="215"/>
      <c r="AC163" s="2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</row>
    <row r="164" spans="1:43" s="11" customFormat="1">
      <c r="A164" s="438" t="s">
        <v>506</v>
      </c>
      <c r="B164" s="492" t="s">
        <v>825</v>
      </c>
      <c r="C164" s="438"/>
      <c r="D164" s="493"/>
      <c r="E164" s="440"/>
      <c r="F164" s="440"/>
      <c r="G164" s="494">
        <v>2004</v>
      </c>
      <c r="H164" s="503">
        <v>75633.52</v>
      </c>
      <c r="I164" s="452" t="s">
        <v>2134</v>
      </c>
      <c r="J164" s="438"/>
      <c r="K164" s="496" t="s">
        <v>1070</v>
      </c>
      <c r="L164" s="504"/>
      <c r="M164" s="500"/>
      <c r="N164" s="500"/>
      <c r="O164" s="500"/>
      <c r="P164" s="500"/>
      <c r="Q164" s="500"/>
      <c r="R164" s="500"/>
      <c r="S164" s="500"/>
      <c r="T164" s="500"/>
      <c r="U164" s="500"/>
      <c r="V164" s="500"/>
      <c r="W164" s="500"/>
      <c r="X164" s="508"/>
      <c r="Y164" s="447"/>
      <c r="Z164" s="447"/>
      <c r="AA164" s="448"/>
      <c r="AB164" s="215"/>
      <c r="AC164" s="2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</row>
    <row r="165" spans="1:43" s="11" customFormat="1">
      <c r="A165" s="438" t="s">
        <v>507</v>
      </c>
      <c r="B165" s="492" t="s">
        <v>826</v>
      </c>
      <c r="C165" s="438"/>
      <c r="D165" s="493"/>
      <c r="E165" s="440"/>
      <c r="F165" s="440"/>
      <c r="G165" s="494">
        <v>2004</v>
      </c>
      <c r="H165" s="503">
        <v>21336.54</v>
      </c>
      <c r="I165" s="452" t="s">
        <v>2134</v>
      </c>
      <c r="J165" s="438"/>
      <c r="K165" s="496" t="s">
        <v>133</v>
      </c>
      <c r="L165" s="504"/>
      <c r="M165" s="500"/>
      <c r="N165" s="500"/>
      <c r="O165" s="500"/>
      <c r="P165" s="500"/>
      <c r="Q165" s="500"/>
      <c r="R165" s="500"/>
      <c r="S165" s="500"/>
      <c r="T165" s="500"/>
      <c r="U165" s="500"/>
      <c r="V165" s="500"/>
      <c r="W165" s="500"/>
      <c r="X165" s="508"/>
      <c r="Y165" s="447"/>
      <c r="Z165" s="447"/>
      <c r="AA165" s="448"/>
      <c r="AB165" s="215"/>
      <c r="AC165" s="2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</row>
    <row r="166" spans="1:43" s="11" customFormat="1">
      <c r="A166" s="438" t="s">
        <v>508</v>
      </c>
      <c r="B166" s="492" t="s">
        <v>792</v>
      </c>
      <c r="C166" s="438"/>
      <c r="D166" s="493"/>
      <c r="E166" s="440"/>
      <c r="F166" s="440"/>
      <c r="G166" s="494">
        <v>2004</v>
      </c>
      <c r="H166" s="503">
        <v>8774</v>
      </c>
      <c r="I166" s="452" t="s">
        <v>2134</v>
      </c>
      <c r="J166" s="438"/>
      <c r="K166" s="496" t="s">
        <v>1054</v>
      </c>
      <c r="L166" s="504"/>
      <c r="M166" s="500"/>
      <c r="N166" s="500"/>
      <c r="O166" s="500"/>
      <c r="P166" s="500"/>
      <c r="Q166" s="500"/>
      <c r="R166" s="500"/>
      <c r="S166" s="500"/>
      <c r="T166" s="500"/>
      <c r="U166" s="500"/>
      <c r="V166" s="500"/>
      <c r="W166" s="500"/>
      <c r="X166" s="508"/>
      <c r="Y166" s="447"/>
      <c r="Z166" s="447"/>
      <c r="AA166" s="448"/>
      <c r="AB166" s="215"/>
      <c r="AC166" s="2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</row>
    <row r="167" spans="1:43" s="11" customFormat="1">
      <c r="A167" s="438" t="s">
        <v>509</v>
      </c>
      <c r="B167" s="492" t="s">
        <v>827</v>
      </c>
      <c r="C167" s="438"/>
      <c r="D167" s="493"/>
      <c r="E167" s="440"/>
      <c r="F167" s="440"/>
      <c r="G167" s="494">
        <v>2004</v>
      </c>
      <c r="H167" s="503">
        <v>63344</v>
      </c>
      <c r="I167" s="452" t="s">
        <v>2134</v>
      </c>
      <c r="J167" s="438"/>
      <c r="K167" s="496" t="s">
        <v>1071</v>
      </c>
      <c r="L167" s="504"/>
      <c r="M167" s="500"/>
      <c r="N167" s="500"/>
      <c r="O167" s="500"/>
      <c r="P167" s="500"/>
      <c r="Q167" s="500"/>
      <c r="R167" s="500"/>
      <c r="S167" s="500"/>
      <c r="T167" s="500"/>
      <c r="U167" s="500"/>
      <c r="V167" s="500"/>
      <c r="W167" s="500"/>
      <c r="X167" s="508"/>
      <c r="Y167" s="447"/>
      <c r="Z167" s="447"/>
      <c r="AA167" s="448"/>
      <c r="AB167" s="215"/>
      <c r="AC167" s="2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</row>
    <row r="168" spans="1:43" s="11" customFormat="1">
      <c r="A168" s="438" t="s">
        <v>510</v>
      </c>
      <c r="B168" s="492" t="s">
        <v>828</v>
      </c>
      <c r="C168" s="438"/>
      <c r="D168" s="493"/>
      <c r="E168" s="440"/>
      <c r="F168" s="440"/>
      <c r="G168" s="494">
        <v>2004</v>
      </c>
      <c r="H168" s="503">
        <v>102164</v>
      </c>
      <c r="I168" s="452" t="s">
        <v>2134</v>
      </c>
      <c r="J168" s="438"/>
      <c r="K168" s="496" t="s">
        <v>1072</v>
      </c>
      <c r="L168" s="504"/>
      <c r="M168" s="500"/>
      <c r="N168" s="500"/>
      <c r="O168" s="500"/>
      <c r="P168" s="500"/>
      <c r="Q168" s="500"/>
      <c r="R168" s="500"/>
      <c r="S168" s="500"/>
      <c r="T168" s="500"/>
      <c r="U168" s="500"/>
      <c r="V168" s="500"/>
      <c r="W168" s="500"/>
      <c r="X168" s="508"/>
      <c r="Y168" s="447"/>
      <c r="Z168" s="447"/>
      <c r="AA168" s="448"/>
      <c r="AB168" s="215"/>
      <c r="AC168" s="2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</row>
    <row r="169" spans="1:43" s="11" customFormat="1">
      <c r="A169" s="438" t="s">
        <v>511</v>
      </c>
      <c r="B169" s="492" t="s">
        <v>829</v>
      </c>
      <c r="C169" s="438"/>
      <c r="D169" s="493"/>
      <c r="E169" s="440"/>
      <c r="F169" s="440"/>
      <c r="G169" s="494">
        <v>2004</v>
      </c>
      <c r="H169" s="503">
        <v>79944.87</v>
      </c>
      <c r="I169" s="452" t="s">
        <v>2134</v>
      </c>
      <c r="J169" s="438"/>
      <c r="K169" s="496" t="s">
        <v>1073</v>
      </c>
      <c r="L169" s="504"/>
      <c r="M169" s="500"/>
      <c r="N169" s="500"/>
      <c r="O169" s="500"/>
      <c r="P169" s="500"/>
      <c r="Q169" s="500"/>
      <c r="R169" s="500"/>
      <c r="S169" s="500"/>
      <c r="T169" s="500"/>
      <c r="U169" s="500"/>
      <c r="V169" s="500"/>
      <c r="W169" s="500"/>
      <c r="X169" s="508"/>
      <c r="Y169" s="447"/>
      <c r="Z169" s="447"/>
      <c r="AA169" s="448"/>
      <c r="AB169" s="215"/>
      <c r="AC169" s="2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</row>
    <row r="170" spans="1:43" s="11" customFormat="1">
      <c r="A170" s="438" t="s">
        <v>512</v>
      </c>
      <c r="B170" s="492" t="s">
        <v>830</v>
      </c>
      <c r="C170" s="438"/>
      <c r="D170" s="493"/>
      <c r="E170" s="440"/>
      <c r="F170" s="440"/>
      <c r="G170" s="494">
        <v>2006</v>
      </c>
      <c r="H170" s="503">
        <v>282595.55</v>
      </c>
      <c r="I170" s="452" t="s">
        <v>2134</v>
      </c>
      <c r="J170" s="438"/>
      <c r="K170" s="496" t="s">
        <v>1074</v>
      </c>
      <c r="L170" s="504"/>
      <c r="M170" s="500"/>
      <c r="N170" s="500"/>
      <c r="O170" s="500"/>
      <c r="P170" s="500"/>
      <c r="Q170" s="500"/>
      <c r="R170" s="500"/>
      <c r="S170" s="500"/>
      <c r="T170" s="500"/>
      <c r="U170" s="500"/>
      <c r="V170" s="500"/>
      <c r="W170" s="500"/>
      <c r="X170" s="508"/>
      <c r="Y170" s="447"/>
      <c r="Z170" s="447"/>
      <c r="AA170" s="448"/>
      <c r="AB170" s="215"/>
      <c r="AC170" s="2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</row>
    <row r="171" spans="1:43" s="11" customFormat="1" ht="24">
      <c r="A171" s="438" t="s">
        <v>513</v>
      </c>
      <c r="B171" s="492" t="s">
        <v>829</v>
      </c>
      <c r="C171" s="438"/>
      <c r="D171" s="493"/>
      <c r="E171" s="440"/>
      <c r="F171" s="440"/>
      <c r="G171" s="494">
        <v>2006</v>
      </c>
      <c r="H171" s="503">
        <v>46508.11</v>
      </c>
      <c r="I171" s="452" t="s">
        <v>2134</v>
      </c>
      <c r="J171" s="438"/>
      <c r="K171" s="496" t="s">
        <v>1075</v>
      </c>
      <c r="L171" s="504"/>
      <c r="M171" s="500"/>
      <c r="N171" s="500"/>
      <c r="O171" s="500"/>
      <c r="P171" s="500"/>
      <c r="Q171" s="500"/>
      <c r="R171" s="500"/>
      <c r="S171" s="500"/>
      <c r="T171" s="500"/>
      <c r="U171" s="500"/>
      <c r="V171" s="500"/>
      <c r="W171" s="500"/>
      <c r="X171" s="508"/>
      <c r="Y171" s="447"/>
      <c r="Z171" s="447"/>
      <c r="AA171" s="448"/>
      <c r="AB171" s="215"/>
      <c r="AC171" s="2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</row>
    <row r="172" spans="1:43" s="11" customFormat="1">
      <c r="A172" s="438" t="s">
        <v>514</v>
      </c>
      <c r="B172" s="492" t="s">
        <v>831</v>
      </c>
      <c r="C172" s="438"/>
      <c r="D172" s="493"/>
      <c r="E172" s="440"/>
      <c r="F172" s="440"/>
      <c r="G172" s="494">
        <v>2006</v>
      </c>
      <c r="H172" s="503">
        <v>123215.93</v>
      </c>
      <c r="I172" s="452" t="s">
        <v>2134</v>
      </c>
      <c r="J172" s="438"/>
      <c r="K172" s="496" t="s">
        <v>1076</v>
      </c>
      <c r="L172" s="504"/>
      <c r="M172" s="500"/>
      <c r="N172" s="500"/>
      <c r="O172" s="500"/>
      <c r="P172" s="500"/>
      <c r="Q172" s="500"/>
      <c r="R172" s="500"/>
      <c r="S172" s="500"/>
      <c r="T172" s="500"/>
      <c r="U172" s="500"/>
      <c r="V172" s="500"/>
      <c r="W172" s="500"/>
      <c r="X172" s="508"/>
      <c r="Y172" s="447"/>
      <c r="Z172" s="447"/>
      <c r="AA172" s="448"/>
      <c r="AB172" s="215"/>
      <c r="AC172" s="2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</row>
    <row r="173" spans="1:43" s="11" customFormat="1">
      <c r="A173" s="438" t="s">
        <v>515</v>
      </c>
      <c r="B173" s="492" t="s">
        <v>822</v>
      </c>
      <c r="C173" s="438"/>
      <c r="D173" s="493"/>
      <c r="E173" s="440"/>
      <c r="F173" s="440"/>
      <c r="G173" s="494">
        <v>2006</v>
      </c>
      <c r="H173" s="503">
        <v>15001.12</v>
      </c>
      <c r="I173" s="452" t="s">
        <v>2134</v>
      </c>
      <c r="J173" s="438"/>
      <c r="K173" s="496" t="s">
        <v>975</v>
      </c>
      <c r="L173" s="504"/>
      <c r="M173" s="500"/>
      <c r="N173" s="500"/>
      <c r="O173" s="500"/>
      <c r="P173" s="500"/>
      <c r="Q173" s="500"/>
      <c r="R173" s="500"/>
      <c r="S173" s="500"/>
      <c r="T173" s="500"/>
      <c r="U173" s="500"/>
      <c r="V173" s="500"/>
      <c r="W173" s="500"/>
      <c r="X173" s="508"/>
      <c r="Y173" s="447"/>
      <c r="Z173" s="447"/>
      <c r="AA173" s="448"/>
      <c r="AB173" s="215"/>
      <c r="AC173" s="2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</row>
    <row r="174" spans="1:43" s="11" customFormat="1">
      <c r="A174" s="438" t="s">
        <v>516</v>
      </c>
      <c r="B174" s="492" t="s">
        <v>832</v>
      </c>
      <c r="C174" s="438"/>
      <c r="D174" s="493"/>
      <c r="E174" s="440"/>
      <c r="F174" s="440"/>
      <c r="G174" s="494">
        <v>2006</v>
      </c>
      <c r="H174" s="503">
        <v>149951.01</v>
      </c>
      <c r="I174" s="452" t="s">
        <v>2134</v>
      </c>
      <c r="J174" s="438"/>
      <c r="K174" s="496" t="s">
        <v>1077</v>
      </c>
      <c r="L174" s="504"/>
      <c r="M174" s="500"/>
      <c r="N174" s="500"/>
      <c r="O174" s="500"/>
      <c r="P174" s="500"/>
      <c r="Q174" s="500"/>
      <c r="R174" s="500"/>
      <c r="S174" s="500"/>
      <c r="T174" s="500"/>
      <c r="U174" s="500"/>
      <c r="V174" s="500"/>
      <c r="W174" s="500"/>
      <c r="X174" s="508"/>
      <c r="Y174" s="447"/>
      <c r="Z174" s="447"/>
      <c r="AA174" s="448"/>
      <c r="AB174" s="215"/>
      <c r="AC174" s="2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</row>
    <row r="175" spans="1:43" s="11" customFormat="1">
      <c r="A175" s="438" t="s">
        <v>517</v>
      </c>
      <c r="B175" s="492" t="s">
        <v>833</v>
      </c>
      <c r="C175" s="438"/>
      <c r="D175" s="493"/>
      <c r="E175" s="440"/>
      <c r="F175" s="440"/>
      <c r="G175" s="494">
        <v>2006</v>
      </c>
      <c r="H175" s="503">
        <v>146394.51</v>
      </c>
      <c r="I175" s="452" t="s">
        <v>2134</v>
      </c>
      <c r="J175" s="438"/>
      <c r="K175" s="496" t="s">
        <v>990</v>
      </c>
      <c r="L175" s="504"/>
      <c r="M175" s="500"/>
      <c r="N175" s="500"/>
      <c r="O175" s="500"/>
      <c r="P175" s="500"/>
      <c r="Q175" s="500"/>
      <c r="R175" s="500"/>
      <c r="S175" s="500"/>
      <c r="T175" s="500"/>
      <c r="U175" s="500"/>
      <c r="V175" s="500"/>
      <c r="W175" s="500"/>
      <c r="X175" s="508"/>
      <c r="Y175" s="447"/>
      <c r="Z175" s="447"/>
      <c r="AA175" s="448"/>
      <c r="AB175" s="215"/>
      <c r="AC175" s="2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</row>
    <row r="176" spans="1:43" s="11" customFormat="1">
      <c r="A176" s="438" t="s">
        <v>518</v>
      </c>
      <c r="B176" s="492" t="s">
        <v>829</v>
      </c>
      <c r="C176" s="438"/>
      <c r="D176" s="493"/>
      <c r="E176" s="440"/>
      <c r="F176" s="440"/>
      <c r="G176" s="494">
        <v>2007</v>
      </c>
      <c r="H176" s="503">
        <v>2562208.7000000002</v>
      </c>
      <c r="I176" s="452" t="s">
        <v>2134</v>
      </c>
      <c r="J176" s="438"/>
      <c r="K176" s="496" t="s">
        <v>1078</v>
      </c>
      <c r="L176" s="504"/>
      <c r="M176" s="500"/>
      <c r="N176" s="500"/>
      <c r="O176" s="500"/>
      <c r="P176" s="500"/>
      <c r="Q176" s="500"/>
      <c r="R176" s="500"/>
      <c r="S176" s="500"/>
      <c r="T176" s="500"/>
      <c r="U176" s="500"/>
      <c r="V176" s="500"/>
      <c r="W176" s="500"/>
      <c r="X176" s="508"/>
      <c r="Y176" s="447"/>
      <c r="Z176" s="447"/>
      <c r="AA176" s="448"/>
      <c r="AB176" s="215"/>
      <c r="AC176" s="2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</row>
    <row r="177" spans="1:43" s="11" customFormat="1">
      <c r="A177" s="438" t="s">
        <v>519</v>
      </c>
      <c r="B177" s="492" t="s">
        <v>834</v>
      </c>
      <c r="C177" s="438"/>
      <c r="D177" s="493"/>
      <c r="E177" s="440"/>
      <c r="F177" s="440"/>
      <c r="G177" s="494">
        <v>2007</v>
      </c>
      <c r="H177" s="503">
        <v>271961</v>
      </c>
      <c r="I177" s="452" t="s">
        <v>2134</v>
      </c>
      <c r="J177" s="438"/>
      <c r="K177" s="496" t="s">
        <v>1053</v>
      </c>
      <c r="L177" s="504"/>
      <c r="M177" s="500"/>
      <c r="N177" s="500"/>
      <c r="O177" s="500"/>
      <c r="P177" s="500"/>
      <c r="Q177" s="500"/>
      <c r="R177" s="500"/>
      <c r="S177" s="500"/>
      <c r="T177" s="500"/>
      <c r="U177" s="500"/>
      <c r="V177" s="500"/>
      <c r="W177" s="500"/>
      <c r="X177" s="508"/>
      <c r="Y177" s="447"/>
      <c r="Z177" s="447"/>
      <c r="AA177" s="448"/>
      <c r="AB177" s="215"/>
      <c r="AC177" s="2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</row>
    <row r="178" spans="1:43" s="11" customFormat="1">
      <c r="A178" s="438" t="s">
        <v>520</v>
      </c>
      <c r="B178" s="492" t="s">
        <v>835</v>
      </c>
      <c r="C178" s="438"/>
      <c r="D178" s="493"/>
      <c r="E178" s="440"/>
      <c r="F178" s="440"/>
      <c r="G178" s="494">
        <v>2007</v>
      </c>
      <c r="H178" s="503">
        <v>191281.05</v>
      </c>
      <c r="I178" s="452" t="s">
        <v>2134</v>
      </c>
      <c r="J178" s="438"/>
      <c r="K178" s="496" t="s">
        <v>1079</v>
      </c>
      <c r="L178" s="504"/>
      <c r="M178" s="500"/>
      <c r="N178" s="500"/>
      <c r="O178" s="500"/>
      <c r="P178" s="500"/>
      <c r="Q178" s="500"/>
      <c r="R178" s="500"/>
      <c r="S178" s="500"/>
      <c r="T178" s="500"/>
      <c r="U178" s="500"/>
      <c r="V178" s="500"/>
      <c r="W178" s="500"/>
      <c r="X178" s="508"/>
      <c r="Y178" s="447"/>
      <c r="Z178" s="447"/>
      <c r="AA178" s="448"/>
      <c r="AB178" s="215"/>
      <c r="AC178" s="2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</row>
    <row r="179" spans="1:43" s="11" customFormat="1">
      <c r="A179" s="438" t="s">
        <v>521</v>
      </c>
      <c r="B179" s="492" t="s">
        <v>836</v>
      </c>
      <c r="C179" s="438"/>
      <c r="D179" s="493"/>
      <c r="E179" s="440"/>
      <c r="F179" s="440"/>
      <c r="G179" s="494">
        <v>2007</v>
      </c>
      <c r="H179" s="503">
        <v>686602.32</v>
      </c>
      <c r="I179" s="452" t="s">
        <v>2134</v>
      </c>
      <c r="J179" s="438"/>
      <c r="K179" s="496" t="s">
        <v>1080</v>
      </c>
      <c r="L179" s="504"/>
      <c r="M179" s="500"/>
      <c r="N179" s="500"/>
      <c r="O179" s="500"/>
      <c r="P179" s="500"/>
      <c r="Q179" s="500"/>
      <c r="R179" s="500"/>
      <c r="S179" s="500"/>
      <c r="T179" s="500"/>
      <c r="U179" s="500"/>
      <c r="V179" s="500"/>
      <c r="W179" s="500"/>
      <c r="X179" s="508"/>
      <c r="Y179" s="447"/>
      <c r="Z179" s="447"/>
      <c r="AA179" s="448"/>
      <c r="AB179" s="215"/>
      <c r="AC179" s="2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</row>
    <row r="180" spans="1:43" s="11" customFormat="1">
      <c r="A180" s="438" t="s">
        <v>522</v>
      </c>
      <c r="B180" s="492" t="s">
        <v>837</v>
      </c>
      <c r="C180" s="438"/>
      <c r="D180" s="493"/>
      <c r="E180" s="440"/>
      <c r="F180" s="440"/>
      <c r="G180" s="494">
        <v>2007</v>
      </c>
      <c r="H180" s="503">
        <v>72293.820000000007</v>
      </c>
      <c r="I180" s="452" t="s">
        <v>2134</v>
      </c>
      <c r="J180" s="438"/>
      <c r="K180" s="496" t="s">
        <v>1081</v>
      </c>
      <c r="L180" s="504"/>
      <c r="M180" s="500"/>
      <c r="N180" s="500"/>
      <c r="O180" s="500"/>
      <c r="P180" s="500"/>
      <c r="Q180" s="500"/>
      <c r="R180" s="500"/>
      <c r="S180" s="500"/>
      <c r="T180" s="500"/>
      <c r="U180" s="500"/>
      <c r="V180" s="500"/>
      <c r="W180" s="500"/>
      <c r="X180" s="508"/>
      <c r="Y180" s="447"/>
      <c r="Z180" s="447"/>
      <c r="AA180" s="448"/>
      <c r="AB180" s="215"/>
      <c r="AC180" s="2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</row>
    <row r="181" spans="1:43" s="11" customFormat="1">
      <c r="A181" s="438" t="s">
        <v>523</v>
      </c>
      <c r="B181" s="492" t="s">
        <v>838</v>
      </c>
      <c r="C181" s="438"/>
      <c r="D181" s="493"/>
      <c r="E181" s="440"/>
      <c r="F181" s="440"/>
      <c r="G181" s="494">
        <v>2007</v>
      </c>
      <c r="H181" s="503">
        <v>70015.33</v>
      </c>
      <c r="I181" s="452" t="s">
        <v>2134</v>
      </c>
      <c r="J181" s="438"/>
      <c r="K181" s="496" t="s">
        <v>983</v>
      </c>
      <c r="L181" s="504"/>
      <c r="M181" s="500"/>
      <c r="N181" s="500"/>
      <c r="O181" s="500"/>
      <c r="P181" s="500"/>
      <c r="Q181" s="500"/>
      <c r="R181" s="500"/>
      <c r="S181" s="500"/>
      <c r="T181" s="500"/>
      <c r="U181" s="500"/>
      <c r="V181" s="500"/>
      <c r="W181" s="500"/>
      <c r="X181" s="508"/>
      <c r="Y181" s="447"/>
      <c r="Z181" s="447"/>
      <c r="AA181" s="448"/>
      <c r="AB181" s="215"/>
      <c r="AC181" s="2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</row>
    <row r="182" spans="1:43" s="11" customFormat="1">
      <c r="A182" s="438" t="s">
        <v>524</v>
      </c>
      <c r="B182" s="492" t="s">
        <v>839</v>
      </c>
      <c r="C182" s="438"/>
      <c r="D182" s="493"/>
      <c r="E182" s="440"/>
      <c r="F182" s="440"/>
      <c r="G182" s="494"/>
      <c r="H182" s="503">
        <v>9752</v>
      </c>
      <c r="I182" s="452" t="s">
        <v>2134</v>
      </c>
      <c r="J182" s="438"/>
      <c r="K182" s="496" t="s">
        <v>986</v>
      </c>
      <c r="L182" s="504"/>
      <c r="M182" s="500"/>
      <c r="N182" s="500"/>
      <c r="O182" s="500"/>
      <c r="P182" s="500"/>
      <c r="Q182" s="500"/>
      <c r="R182" s="500"/>
      <c r="S182" s="500"/>
      <c r="T182" s="500"/>
      <c r="U182" s="500"/>
      <c r="V182" s="500"/>
      <c r="W182" s="500"/>
      <c r="X182" s="508"/>
      <c r="Y182" s="447"/>
      <c r="Z182" s="447"/>
      <c r="AA182" s="448"/>
      <c r="AB182" s="215"/>
      <c r="AC182" s="2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</row>
    <row r="183" spans="1:43" s="11" customFormat="1">
      <c r="A183" s="438" t="s">
        <v>525</v>
      </c>
      <c r="B183" s="492" t="s">
        <v>807</v>
      </c>
      <c r="C183" s="438"/>
      <c r="D183" s="493"/>
      <c r="E183" s="440"/>
      <c r="F183" s="440"/>
      <c r="G183" s="494">
        <v>2008</v>
      </c>
      <c r="H183" s="503">
        <v>366723.09</v>
      </c>
      <c r="I183" s="452" t="s">
        <v>2134</v>
      </c>
      <c r="J183" s="438"/>
      <c r="K183" s="496" t="s">
        <v>1082</v>
      </c>
      <c r="L183" s="504"/>
      <c r="M183" s="500"/>
      <c r="N183" s="500"/>
      <c r="O183" s="500"/>
      <c r="P183" s="500"/>
      <c r="Q183" s="500"/>
      <c r="R183" s="500"/>
      <c r="S183" s="500"/>
      <c r="T183" s="500"/>
      <c r="U183" s="500"/>
      <c r="V183" s="500"/>
      <c r="W183" s="500"/>
      <c r="X183" s="508"/>
      <c r="Y183" s="447"/>
      <c r="Z183" s="447"/>
      <c r="AA183" s="448"/>
      <c r="AB183" s="215"/>
      <c r="AC183" s="2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</row>
    <row r="184" spans="1:43" s="11" customFormat="1">
      <c r="A184" s="438" t="s">
        <v>526</v>
      </c>
      <c r="B184" s="492" t="s">
        <v>822</v>
      </c>
      <c r="C184" s="438"/>
      <c r="D184" s="493"/>
      <c r="E184" s="440"/>
      <c r="F184" s="440"/>
      <c r="G184" s="494">
        <v>2008</v>
      </c>
      <c r="H184" s="503">
        <v>55983.71</v>
      </c>
      <c r="I184" s="452" t="s">
        <v>2134</v>
      </c>
      <c r="J184" s="438"/>
      <c r="K184" s="496" t="s">
        <v>979</v>
      </c>
      <c r="L184" s="504"/>
      <c r="M184" s="500"/>
      <c r="N184" s="500"/>
      <c r="O184" s="500"/>
      <c r="P184" s="500"/>
      <c r="Q184" s="500"/>
      <c r="R184" s="500"/>
      <c r="S184" s="500"/>
      <c r="T184" s="500"/>
      <c r="U184" s="500"/>
      <c r="V184" s="500"/>
      <c r="W184" s="500"/>
      <c r="X184" s="508"/>
      <c r="Y184" s="447"/>
      <c r="Z184" s="447"/>
      <c r="AA184" s="448"/>
      <c r="AB184" s="215"/>
      <c r="AC184" s="2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</row>
    <row r="185" spans="1:43" s="11" customFormat="1">
      <c r="A185" s="438" t="s">
        <v>527</v>
      </c>
      <c r="B185" s="492" t="s">
        <v>840</v>
      </c>
      <c r="C185" s="438"/>
      <c r="D185" s="493"/>
      <c r="E185" s="440"/>
      <c r="F185" s="440"/>
      <c r="G185" s="494">
        <v>2010</v>
      </c>
      <c r="H185" s="503">
        <v>233817.04</v>
      </c>
      <c r="I185" s="452" t="s">
        <v>2134</v>
      </c>
      <c r="J185" s="438"/>
      <c r="K185" s="496" t="s">
        <v>1083</v>
      </c>
      <c r="L185" s="504"/>
      <c r="M185" s="500"/>
      <c r="N185" s="500"/>
      <c r="O185" s="500"/>
      <c r="P185" s="500"/>
      <c r="Q185" s="500"/>
      <c r="R185" s="500"/>
      <c r="S185" s="500"/>
      <c r="T185" s="500"/>
      <c r="U185" s="500"/>
      <c r="V185" s="500"/>
      <c r="W185" s="500"/>
      <c r="X185" s="508"/>
      <c r="Y185" s="447"/>
      <c r="Z185" s="447"/>
      <c r="AA185" s="448"/>
      <c r="AB185" s="215"/>
      <c r="AC185" s="2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</row>
    <row r="186" spans="1:43" s="11" customFormat="1" ht="25.5" customHeight="1">
      <c r="A186" s="438" t="s">
        <v>528</v>
      </c>
      <c r="B186" s="492" t="s">
        <v>841</v>
      </c>
      <c r="C186" s="438"/>
      <c r="D186" s="493"/>
      <c r="E186" s="440"/>
      <c r="F186" s="440"/>
      <c r="G186" s="494">
        <v>2010</v>
      </c>
      <c r="H186" s="503">
        <v>504527.09</v>
      </c>
      <c r="I186" s="452" t="s">
        <v>2134</v>
      </c>
      <c r="J186" s="438"/>
      <c r="K186" s="496" t="s">
        <v>1084</v>
      </c>
      <c r="L186" s="504"/>
      <c r="M186" s="500"/>
      <c r="N186" s="500"/>
      <c r="O186" s="500"/>
      <c r="P186" s="500"/>
      <c r="Q186" s="500"/>
      <c r="R186" s="500"/>
      <c r="S186" s="500"/>
      <c r="T186" s="500"/>
      <c r="U186" s="500"/>
      <c r="V186" s="500"/>
      <c r="W186" s="500"/>
      <c r="X186" s="508"/>
      <c r="Y186" s="447"/>
      <c r="Z186" s="447"/>
      <c r="AA186" s="448"/>
      <c r="AB186" s="215"/>
      <c r="AC186" s="2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</row>
    <row r="187" spans="1:43" s="11" customFormat="1" ht="24">
      <c r="A187" s="438" t="s">
        <v>529</v>
      </c>
      <c r="B187" s="492" t="s">
        <v>842</v>
      </c>
      <c r="C187" s="438"/>
      <c r="D187" s="493"/>
      <c r="E187" s="440"/>
      <c r="F187" s="440"/>
      <c r="G187" s="494">
        <v>2010</v>
      </c>
      <c r="H187" s="503">
        <v>2203588.16</v>
      </c>
      <c r="I187" s="452" t="s">
        <v>2134</v>
      </c>
      <c r="J187" s="438"/>
      <c r="K187" s="496" t="s">
        <v>1085</v>
      </c>
      <c r="L187" s="504"/>
      <c r="M187" s="500"/>
      <c r="N187" s="500"/>
      <c r="O187" s="500"/>
      <c r="P187" s="500"/>
      <c r="Q187" s="500"/>
      <c r="R187" s="500"/>
      <c r="S187" s="500"/>
      <c r="T187" s="500"/>
      <c r="U187" s="500"/>
      <c r="V187" s="500"/>
      <c r="W187" s="500"/>
      <c r="X187" s="508"/>
      <c r="Y187" s="447"/>
      <c r="Z187" s="447"/>
      <c r="AA187" s="448"/>
      <c r="AB187" s="215"/>
      <c r="AC187" s="2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</row>
    <row r="188" spans="1:43" s="11" customFormat="1">
      <c r="A188" s="438" t="s">
        <v>530</v>
      </c>
      <c r="B188" s="492" t="s">
        <v>843</v>
      </c>
      <c r="C188" s="438"/>
      <c r="D188" s="493"/>
      <c r="E188" s="440"/>
      <c r="F188" s="440"/>
      <c r="G188" s="494">
        <v>2010</v>
      </c>
      <c r="H188" s="503">
        <v>723605.96</v>
      </c>
      <c r="I188" s="452" t="s">
        <v>2134</v>
      </c>
      <c r="J188" s="438"/>
      <c r="K188" s="496" t="s">
        <v>1086</v>
      </c>
      <c r="L188" s="504"/>
      <c r="M188" s="500"/>
      <c r="N188" s="500"/>
      <c r="O188" s="500"/>
      <c r="P188" s="500"/>
      <c r="Q188" s="500"/>
      <c r="R188" s="500"/>
      <c r="S188" s="500"/>
      <c r="T188" s="500"/>
      <c r="U188" s="500"/>
      <c r="V188" s="500"/>
      <c r="W188" s="500"/>
      <c r="X188" s="508"/>
      <c r="Y188" s="447"/>
      <c r="Z188" s="447"/>
      <c r="AA188" s="448"/>
      <c r="AB188" s="215"/>
      <c r="AC188" s="2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</row>
    <row r="189" spans="1:43" s="11" customFormat="1">
      <c r="A189" s="438" t="s">
        <v>531</v>
      </c>
      <c r="B189" s="492" t="s">
        <v>844</v>
      </c>
      <c r="C189" s="438"/>
      <c r="D189" s="493"/>
      <c r="E189" s="440"/>
      <c r="F189" s="440"/>
      <c r="G189" s="494">
        <v>2010</v>
      </c>
      <c r="H189" s="503">
        <v>246024.89</v>
      </c>
      <c r="I189" s="452" t="s">
        <v>2134</v>
      </c>
      <c r="J189" s="438"/>
      <c r="K189" s="496" t="s">
        <v>1087</v>
      </c>
      <c r="L189" s="504"/>
      <c r="M189" s="500"/>
      <c r="N189" s="500"/>
      <c r="O189" s="500"/>
      <c r="P189" s="500"/>
      <c r="Q189" s="500"/>
      <c r="R189" s="500"/>
      <c r="S189" s="500"/>
      <c r="T189" s="500"/>
      <c r="U189" s="500"/>
      <c r="V189" s="500"/>
      <c r="W189" s="500"/>
      <c r="X189" s="508"/>
      <c r="Y189" s="447"/>
      <c r="Z189" s="447"/>
      <c r="AA189" s="448"/>
      <c r="AB189" s="215"/>
      <c r="AC189" s="2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</row>
    <row r="190" spans="1:43" s="11" customFormat="1">
      <c r="A190" s="438" t="s">
        <v>532</v>
      </c>
      <c r="B190" s="492" t="s">
        <v>845</v>
      </c>
      <c r="C190" s="438"/>
      <c r="D190" s="493"/>
      <c r="E190" s="440"/>
      <c r="F190" s="440"/>
      <c r="G190" s="494">
        <v>2011</v>
      </c>
      <c r="H190" s="503">
        <v>1148603.6100000001</v>
      </c>
      <c r="I190" s="452" t="s">
        <v>2134</v>
      </c>
      <c r="J190" s="438"/>
      <c r="K190" s="496" t="s">
        <v>1088</v>
      </c>
      <c r="L190" s="504"/>
      <c r="M190" s="500"/>
      <c r="N190" s="500"/>
      <c r="O190" s="500"/>
      <c r="P190" s="500"/>
      <c r="Q190" s="500"/>
      <c r="R190" s="500"/>
      <c r="S190" s="500"/>
      <c r="T190" s="500"/>
      <c r="U190" s="500"/>
      <c r="V190" s="500"/>
      <c r="W190" s="500"/>
      <c r="X190" s="508"/>
      <c r="Y190" s="447"/>
      <c r="Z190" s="447"/>
      <c r="AA190" s="448"/>
      <c r="AB190" s="215"/>
      <c r="AC190" s="2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</row>
    <row r="191" spans="1:43" s="11" customFormat="1">
      <c r="A191" s="438" t="s">
        <v>533</v>
      </c>
      <c r="B191" s="492" t="s">
        <v>845</v>
      </c>
      <c r="C191" s="438"/>
      <c r="D191" s="493"/>
      <c r="E191" s="440"/>
      <c r="F191" s="440"/>
      <c r="G191" s="494">
        <v>2011</v>
      </c>
      <c r="H191" s="503">
        <v>545616.54</v>
      </c>
      <c r="I191" s="452" t="s">
        <v>2134</v>
      </c>
      <c r="J191" s="438"/>
      <c r="K191" s="496" t="s">
        <v>1089</v>
      </c>
      <c r="L191" s="504"/>
      <c r="M191" s="500"/>
      <c r="N191" s="500"/>
      <c r="O191" s="500"/>
      <c r="P191" s="500"/>
      <c r="Q191" s="500"/>
      <c r="R191" s="500"/>
      <c r="S191" s="500"/>
      <c r="T191" s="500"/>
      <c r="U191" s="500"/>
      <c r="V191" s="500"/>
      <c r="W191" s="500"/>
      <c r="X191" s="508"/>
      <c r="Y191" s="447"/>
      <c r="Z191" s="447"/>
      <c r="AA191" s="448"/>
      <c r="AB191" s="215"/>
      <c r="AC191" s="2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</row>
    <row r="192" spans="1:43" s="11" customFormat="1">
      <c r="A192" s="438" t="s">
        <v>534</v>
      </c>
      <c r="B192" s="492" t="s">
        <v>846</v>
      </c>
      <c r="C192" s="438"/>
      <c r="D192" s="493"/>
      <c r="E192" s="440"/>
      <c r="F192" s="440"/>
      <c r="G192" s="494">
        <v>2012</v>
      </c>
      <c r="H192" s="503">
        <v>37702.85</v>
      </c>
      <c r="I192" s="452" t="s">
        <v>2134</v>
      </c>
      <c r="J192" s="438"/>
      <c r="K192" s="496" t="s">
        <v>1090</v>
      </c>
      <c r="L192" s="504"/>
      <c r="M192" s="500"/>
      <c r="N192" s="500"/>
      <c r="O192" s="500"/>
      <c r="P192" s="500"/>
      <c r="Q192" s="500"/>
      <c r="R192" s="500"/>
      <c r="S192" s="500"/>
      <c r="T192" s="500"/>
      <c r="U192" s="500"/>
      <c r="V192" s="500"/>
      <c r="W192" s="500"/>
      <c r="X192" s="508"/>
      <c r="Y192" s="447"/>
      <c r="Z192" s="447"/>
      <c r="AA192" s="448"/>
      <c r="AB192" s="215"/>
      <c r="AC192" s="2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</row>
    <row r="193" spans="1:43" s="11" customFormat="1">
      <c r="A193" s="438" t="s">
        <v>535</v>
      </c>
      <c r="B193" s="492" t="s">
        <v>847</v>
      </c>
      <c r="C193" s="438"/>
      <c r="D193" s="493"/>
      <c r="E193" s="440"/>
      <c r="F193" s="440"/>
      <c r="G193" s="494">
        <v>2012</v>
      </c>
      <c r="H193" s="503">
        <v>13813.3</v>
      </c>
      <c r="I193" s="452" t="s">
        <v>2134</v>
      </c>
      <c r="J193" s="438"/>
      <c r="K193" s="496" t="s">
        <v>1091</v>
      </c>
      <c r="L193" s="504"/>
      <c r="M193" s="500"/>
      <c r="N193" s="500"/>
      <c r="O193" s="500"/>
      <c r="P193" s="500"/>
      <c r="Q193" s="500"/>
      <c r="R193" s="500"/>
      <c r="S193" s="500"/>
      <c r="T193" s="500"/>
      <c r="U193" s="500"/>
      <c r="V193" s="500"/>
      <c r="W193" s="500"/>
      <c r="X193" s="508"/>
      <c r="Y193" s="447"/>
      <c r="Z193" s="447"/>
      <c r="AA193" s="448"/>
      <c r="AB193" s="215"/>
      <c r="AC193" s="2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</row>
    <row r="194" spans="1:43" s="11" customFormat="1">
      <c r="A194" s="438" t="s">
        <v>536</v>
      </c>
      <c r="B194" s="492" t="s">
        <v>848</v>
      </c>
      <c r="C194" s="438"/>
      <c r="D194" s="493"/>
      <c r="E194" s="440"/>
      <c r="F194" s="440"/>
      <c r="G194" s="494">
        <v>2011</v>
      </c>
      <c r="H194" s="503">
        <v>105262.28</v>
      </c>
      <c r="I194" s="452" t="s">
        <v>2134</v>
      </c>
      <c r="J194" s="438"/>
      <c r="K194" s="496" t="s">
        <v>1092</v>
      </c>
      <c r="L194" s="504"/>
      <c r="M194" s="500"/>
      <c r="N194" s="500"/>
      <c r="O194" s="500"/>
      <c r="P194" s="500"/>
      <c r="Q194" s="500"/>
      <c r="R194" s="500"/>
      <c r="S194" s="500"/>
      <c r="T194" s="500"/>
      <c r="U194" s="500"/>
      <c r="V194" s="500"/>
      <c r="W194" s="500"/>
      <c r="X194" s="508"/>
      <c r="Y194" s="447"/>
      <c r="Z194" s="447"/>
      <c r="AA194" s="448"/>
      <c r="AB194" s="215"/>
      <c r="AC194" s="2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</row>
    <row r="195" spans="1:43" s="11" customFormat="1">
      <c r="A195" s="438" t="s">
        <v>537</v>
      </c>
      <c r="B195" s="492" t="s">
        <v>849</v>
      </c>
      <c r="C195" s="438"/>
      <c r="D195" s="493"/>
      <c r="E195" s="440"/>
      <c r="F195" s="440"/>
      <c r="G195" s="494">
        <v>1998</v>
      </c>
      <c r="H195" s="503">
        <v>16169.2</v>
      </c>
      <c r="I195" s="452" t="s">
        <v>2134</v>
      </c>
      <c r="J195" s="438"/>
      <c r="K195" s="496" t="s">
        <v>133</v>
      </c>
      <c r="L195" s="504"/>
      <c r="M195" s="500"/>
      <c r="N195" s="500"/>
      <c r="O195" s="500"/>
      <c r="P195" s="500"/>
      <c r="Q195" s="500"/>
      <c r="R195" s="500"/>
      <c r="S195" s="500"/>
      <c r="T195" s="500"/>
      <c r="U195" s="500"/>
      <c r="V195" s="500"/>
      <c r="W195" s="500"/>
      <c r="X195" s="508"/>
      <c r="Y195" s="447"/>
      <c r="Z195" s="447"/>
      <c r="AA195" s="448"/>
      <c r="AB195" s="215"/>
      <c r="AC195" s="2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</row>
    <row r="196" spans="1:43" s="11" customFormat="1">
      <c r="A196" s="438" t="s">
        <v>538</v>
      </c>
      <c r="B196" s="492" t="s">
        <v>849</v>
      </c>
      <c r="C196" s="438"/>
      <c r="D196" s="493"/>
      <c r="E196" s="440"/>
      <c r="F196" s="440"/>
      <c r="G196" s="494">
        <v>1998</v>
      </c>
      <c r="H196" s="503">
        <v>16227.52</v>
      </c>
      <c r="I196" s="452" t="s">
        <v>2134</v>
      </c>
      <c r="J196" s="438"/>
      <c r="K196" s="496" t="s">
        <v>985</v>
      </c>
      <c r="L196" s="504"/>
      <c r="M196" s="500"/>
      <c r="N196" s="500"/>
      <c r="O196" s="500"/>
      <c r="P196" s="500"/>
      <c r="Q196" s="500"/>
      <c r="R196" s="500"/>
      <c r="S196" s="500"/>
      <c r="T196" s="500"/>
      <c r="U196" s="500"/>
      <c r="V196" s="500"/>
      <c r="W196" s="500"/>
      <c r="X196" s="508"/>
      <c r="Y196" s="447"/>
      <c r="Z196" s="447"/>
      <c r="AA196" s="448"/>
      <c r="AB196" s="215"/>
      <c r="AC196" s="2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</row>
    <row r="197" spans="1:43" s="11" customFormat="1">
      <c r="A197" s="438" t="s">
        <v>539</v>
      </c>
      <c r="B197" s="492" t="s">
        <v>849</v>
      </c>
      <c r="C197" s="438"/>
      <c r="D197" s="493"/>
      <c r="E197" s="440"/>
      <c r="F197" s="440"/>
      <c r="G197" s="494">
        <v>1998</v>
      </c>
      <c r="H197" s="503">
        <v>10475.27</v>
      </c>
      <c r="I197" s="452" t="s">
        <v>2134</v>
      </c>
      <c r="J197" s="438"/>
      <c r="K197" s="496" t="s">
        <v>133</v>
      </c>
      <c r="L197" s="504"/>
      <c r="M197" s="500"/>
      <c r="N197" s="500"/>
      <c r="O197" s="500"/>
      <c r="P197" s="500"/>
      <c r="Q197" s="500"/>
      <c r="R197" s="500"/>
      <c r="S197" s="500"/>
      <c r="T197" s="500"/>
      <c r="U197" s="500"/>
      <c r="V197" s="500"/>
      <c r="W197" s="500"/>
      <c r="X197" s="508"/>
      <c r="Y197" s="500"/>
      <c r="Z197" s="500"/>
      <c r="AA197" s="508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</row>
    <row r="198" spans="1:43" s="11" customFormat="1">
      <c r="A198" s="438" t="s">
        <v>540</v>
      </c>
      <c r="B198" s="492" t="s">
        <v>849</v>
      </c>
      <c r="C198" s="438"/>
      <c r="D198" s="493"/>
      <c r="E198" s="440"/>
      <c r="F198" s="440"/>
      <c r="G198" s="494">
        <v>1998</v>
      </c>
      <c r="H198" s="503">
        <v>37596.11</v>
      </c>
      <c r="I198" s="452" t="s">
        <v>2134</v>
      </c>
      <c r="J198" s="438"/>
      <c r="K198" s="496" t="s">
        <v>133</v>
      </c>
      <c r="L198" s="504"/>
      <c r="M198" s="500"/>
      <c r="N198" s="500"/>
      <c r="O198" s="500"/>
      <c r="P198" s="500"/>
      <c r="Q198" s="500"/>
      <c r="R198" s="500"/>
      <c r="S198" s="500"/>
      <c r="T198" s="500"/>
      <c r="U198" s="500"/>
      <c r="V198" s="500"/>
      <c r="W198" s="500"/>
      <c r="X198" s="508"/>
      <c r="Y198" s="500"/>
      <c r="Z198" s="500"/>
      <c r="AA198" s="508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</row>
    <row r="199" spans="1:43" s="11" customFormat="1">
      <c r="A199" s="438" t="s">
        <v>541</v>
      </c>
      <c r="B199" s="492" t="s">
        <v>850</v>
      </c>
      <c r="C199" s="438"/>
      <c r="D199" s="493"/>
      <c r="E199" s="440"/>
      <c r="F199" s="440"/>
      <c r="G199" s="494">
        <v>2008</v>
      </c>
      <c r="H199" s="503">
        <v>51423.95</v>
      </c>
      <c r="I199" s="452" t="s">
        <v>2134</v>
      </c>
      <c r="J199" s="438"/>
      <c r="K199" s="496" t="s">
        <v>1093</v>
      </c>
      <c r="L199" s="504"/>
      <c r="M199" s="500"/>
      <c r="N199" s="500"/>
      <c r="O199" s="500"/>
      <c r="P199" s="500"/>
      <c r="Q199" s="500"/>
      <c r="R199" s="500"/>
      <c r="S199" s="500"/>
      <c r="T199" s="500"/>
      <c r="U199" s="500"/>
      <c r="V199" s="500"/>
      <c r="W199" s="500"/>
      <c r="X199" s="508"/>
      <c r="Y199" s="500"/>
      <c r="Z199" s="500"/>
      <c r="AA199" s="508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</row>
    <row r="200" spans="1:43" s="11" customFormat="1">
      <c r="A200" s="438" t="s">
        <v>542</v>
      </c>
      <c r="B200" s="492" t="s">
        <v>850</v>
      </c>
      <c r="C200" s="438"/>
      <c r="D200" s="493"/>
      <c r="E200" s="440"/>
      <c r="F200" s="440"/>
      <c r="G200" s="494">
        <v>2008</v>
      </c>
      <c r="H200" s="503">
        <v>6273.9</v>
      </c>
      <c r="I200" s="452" t="s">
        <v>2134</v>
      </c>
      <c r="J200" s="438"/>
      <c r="K200" s="496" t="s">
        <v>979</v>
      </c>
      <c r="L200" s="504"/>
      <c r="M200" s="500"/>
      <c r="N200" s="500"/>
      <c r="O200" s="500"/>
      <c r="P200" s="500"/>
      <c r="Q200" s="500"/>
      <c r="R200" s="500"/>
      <c r="S200" s="500"/>
      <c r="T200" s="500"/>
      <c r="U200" s="500"/>
      <c r="V200" s="500"/>
      <c r="W200" s="500"/>
      <c r="X200" s="508"/>
      <c r="Y200" s="500"/>
      <c r="Z200" s="500"/>
      <c r="AA200" s="508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</row>
    <row r="201" spans="1:43" s="11" customFormat="1">
      <c r="A201" s="438" t="s">
        <v>543</v>
      </c>
      <c r="B201" s="473" t="s">
        <v>850</v>
      </c>
      <c r="C201" s="438"/>
      <c r="D201" s="506"/>
      <c r="E201" s="440"/>
      <c r="F201" s="440"/>
      <c r="G201" s="474">
        <v>2015</v>
      </c>
      <c r="H201" s="484">
        <v>16983.27</v>
      </c>
      <c r="I201" s="452" t="s">
        <v>2134</v>
      </c>
      <c r="J201" s="438"/>
      <c r="K201" s="507" t="s">
        <v>1094</v>
      </c>
      <c r="L201" s="504"/>
      <c r="M201" s="500"/>
      <c r="N201" s="500"/>
      <c r="O201" s="500"/>
      <c r="P201" s="500"/>
      <c r="Q201" s="500"/>
      <c r="R201" s="500"/>
      <c r="S201" s="500"/>
      <c r="T201" s="500"/>
      <c r="U201" s="500"/>
      <c r="V201" s="500"/>
      <c r="W201" s="500"/>
      <c r="X201" s="508"/>
      <c r="Y201" s="500"/>
      <c r="Z201" s="500"/>
      <c r="AA201" s="508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</row>
    <row r="202" spans="1:43" s="11" customFormat="1">
      <c r="A202" s="438" t="s">
        <v>544</v>
      </c>
      <c r="B202" s="492" t="s">
        <v>850</v>
      </c>
      <c r="C202" s="438"/>
      <c r="D202" s="493"/>
      <c r="E202" s="440"/>
      <c r="F202" s="440"/>
      <c r="G202" s="494">
        <v>2008</v>
      </c>
      <c r="H202" s="503">
        <v>6273.9</v>
      </c>
      <c r="I202" s="452" t="s">
        <v>2134</v>
      </c>
      <c r="J202" s="438"/>
      <c r="K202" s="496" t="s">
        <v>1054</v>
      </c>
      <c r="L202" s="504"/>
      <c r="M202" s="500"/>
      <c r="N202" s="500"/>
      <c r="O202" s="500"/>
      <c r="P202" s="500"/>
      <c r="Q202" s="500"/>
      <c r="R202" s="500"/>
      <c r="S202" s="500"/>
      <c r="T202" s="500"/>
      <c r="U202" s="500"/>
      <c r="V202" s="500"/>
      <c r="W202" s="500"/>
      <c r="X202" s="508"/>
      <c r="Y202" s="500"/>
      <c r="Z202" s="500"/>
      <c r="AA202" s="508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</row>
    <row r="203" spans="1:43" s="11" customFormat="1">
      <c r="A203" s="438" t="s">
        <v>545</v>
      </c>
      <c r="B203" s="492" t="s">
        <v>850</v>
      </c>
      <c r="C203" s="438"/>
      <c r="D203" s="493"/>
      <c r="E203" s="440"/>
      <c r="F203" s="440"/>
      <c r="G203" s="494">
        <v>2010</v>
      </c>
      <c r="H203" s="503">
        <v>12559.65</v>
      </c>
      <c r="I203" s="452" t="s">
        <v>2134</v>
      </c>
      <c r="J203" s="438"/>
      <c r="K203" s="496" t="s">
        <v>986</v>
      </c>
      <c r="L203" s="504"/>
      <c r="M203" s="500"/>
      <c r="N203" s="500"/>
      <c r="O203" s="500"/>
      <c r="P203" s="500"/>
      <c r="Q203" s="500"/>
      <c r="R203" s="500"/>
      <c r="S203" s="500"/>
      <c r="T203" s="500"/>
      <c r="U203" s="500"/>
      <c r="V203" s="500"/>
      <c r="W203" s="500"/>
      <c r="X203" s="508"/>
      <c r="Y203" s="500"/>
      <c r="Z203" s="500"/>
      <c r="AA203" s="508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</row>
    <row r="204" spans="1:43" s="11" customFormat="1">
      <c r="A204" s="438" t="s">
        <v>546</v>
      </c>
      <c r="B204" s="492" t="s">
        <v>850</v>
      </c>
      <c r="C204" s="438"/>
      <c r="D204" s="493"/>
      <c r="E204" s="440"/>
      <c r="F204" s="440"/>
      <c r="G204" s="494">
        <v>2010</v>
      </c>
      <c r="H204" s="503">
        <v>13401.47</v>
      </c>
      <c r="I204" s="452" t="s">
        <v>2134</v>
      </c>
      <c r="J204" s="438"/>
      <c r="K204" s="496" t="s">
        <v>1095</v>
      </c>
      <c r="L204" s="504"/>
      <c r="M204" s="500"/>
      <c r="N204" s="500"/>
      <c r="O204" s="500"/>
      <c r="P204" s="500"/>
      <c r="Q204" s="500"/>
      <c r="R204" s="500"/>
      <c r="S204" s="500"/>
      <c r="T204" s="500"/>
      <c r="U204" s="500"/>
      <c r="V204" s="500"/>
      <c r="W204" s="500"/>
      <c r="X204" s="508"/>
      <c r="Y204" s="500"/>
      <c r="Z204" s="500"/>
      <c r="AA204" s="508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</row>
    <row r="205" spans="1:43" s="11" customFormat="1">
      <c r="A205" s="438" t="s">
        <v>547</v>
      </c>
      <c r="B205" s="492" t="s">
        <v>850</v>
      </c>
      <c r="C205" s="438"/>
      <c r="D205" s="493"/>
      <c r="E205" s="440"/>
      <c r="F205" s="440"/>
      <c r="G205" s="494">
        <v>2010</v>
      </c>
      <c r="H205" s="503">
        <v>19976.66</v>
      </c>
      <c r="I205" s="452" t="s">
        <v>2134</v>
      </c>
      <c r="J205" s="438"/>
      <c r="K205" s="496" t="s">
        <v>1096</v>
      </c>
      <c r="L205" s="504"/>
      <c r="M205" s="500"/>
      <c r="N205" s="500"/>
      <c r="O205" s="500"/>
      <c r="P205" s="500"/>
      <c r="Q205" s="500"/>
      <c r="R205" s="500"/>
      <c r="S205" s="500"/>
      <c r="T205" s="500"/>
      <c r="U205" s="500"/>
      <c r="V205" s="500"/>
      <c r="W205" s="500"/>
      <c r="X205" s="508"/>
      <c r="Y205" s="500"/>
      <c r="Z205" s="500"/>
      <c r="AA205" s="508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</row>
    <row r="206" spans="1:43" s="11" customFormat="1">
      <c r="A206" s="438" t="s">
        <v>548</v>
      </c>
      <c r="B206" s="492" t="s">
        <v>851</v>
      </c>
      <c r="C206" s="438"/>
      <c r="D206" s="493"/>
      <c r="E206" s="440"/>
      <c r="F206" s="440"/>
      <c r="G206" s="494">
        <v>2011</v>
      </c>
      <c r="H206" s="503">
        <v>32716.99</v>
      </c>
      <c r="I206" s="452" t="s">
        <v>2134</v>
      </c>
      <c r="J206" s="438"/>
      <c r="K206" s="496" t="s">
        <v>131</v>
      </c>
      <c r="L206" s="504"/>
      <c r="M206" s="500"/>
      <c r="N206" s="500"/>
      <c r="O206" s="500"/>
      <c r="P206" s="500"/>
      <c r="Q206" s="500"/>
      <c r="R206" s="500"/>
      <c r="S206" s="500"/>
      <c r="T206" s="500"/>
      <c r="U206" s="500"/>
      <c r="V206" s="500"/>
      <c r="W206" s="500"/>
      <c r="X206" s="508"/>
      <c r="Y206" s="500"/>
      <c r="Z206" s="500"/>
      <c r="AA206" s="508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</row>
    <row r="207" spans="1:43" s="11" customFormat="1" ht="24">
      <c r="A207" s="438" t="s">
        <v>549</v>
      </c>
      <c r="B207" s="492" t="s">
        <v>852</v>
      </c>
      <c r="C207" s="438"/>
      <c r="D207" s="493"/>
      <c r="E207" s="440"/>
      <c r="F207" s="440"/>
      <c r="G207" s="494">
        <v>2011</v>
      </c>
      <c r="H207" s="503">
        <v>11926.27</v>
      </c>
      <c r="I207" s="452" t="s">
        <v>2134</v>
      </c>
      <c r="J207" s="438"/>
      <c r="K207" s="496" t="s">
        <v>985</v>
      </c>
      <c r="L207" s="504"/>
      <c r="M207" s="500"/>
      <c r="N207" s="500"/>
      <c r="O207" s="500"/>
      <c r="P207" s="500"/>
      <c r="Q207" s="500"/>
      <c r="R207" s="500"/>
      <c r="S207" s="500"/>
      <c r="T207" s="500"/>
      <c r="U207" s="500"/>
      <c r="V207" s="500"/>
      <c r="W207" s="500"/>
      <c r="X207" s="508"/>
      <c r="Y207" s="500"/>
      <c r="Z207" s="500"/>
      <c r="AA207" s="508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</row>
    <row r="208" spans="1:43" s="11" customFormat="1">
      <c r="A208" s="438" t="s">
        <v>550</v>
      </c>
      <c r="B208" s="492" t="s">
        <v>850</v>
      </c>
      <c r="C208" s="438"/>
      <c r="D208" s="493"/>
      <c r="E208" s="440"/>
      <c r="F208" s="440"/>
      <c r="G208" s="494">
        <v>2011</v>
      </c>
      <c r="H208" s="503">
        <v>23580.21</v>
      </c>
      <c r="I208" s="452" t="s">
        <v>2134</v>
      </c>
      <c r="J208" s="438"/>
      <c r="K208" s="496" t="s">
        <v>985</v>
      </c>
      <c r="L208" s="504"/>
      <c r="M208" s="500"/>
      <c r="N208" s="500"/>
      <c r="O208" s="500"/>
      <c r="P208" s="500"/>
      <c r="Q208" s="500"/>
      <c r="R208" s="500"/>
      <c r="S208" s="500"/>
      <c r="T208" s="500"/>
      <c r="U208" s="500"/>
      <c r="V208" s="500"/>
      <c r="W208" s="500"/>
      <c r="X208" s="508"/>
      <c r="Y208" s="500"/>
      <c r="Z208" s="500"/>
      <c r="AA208" s="508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</row>
    <row r="209" spans="1:43" s="11" customFormat="1">
      <c r="A209" s="438" t="s">
        <v>551</v>
      </c>
      <c r="B209" s="492" t="s">
        <v>850</v>
      </c>
      <c r="C209" s="438"/>
      <c r="D209" s="493"/>
      <c r="E209" s="440"/>
      <c r="F209" s="440"/>
      <c r="G209" s="494">
        <v>2011</v>
      </c>
      <c r="H209" s="503">
        <v>26335.21</v>
      </c>
      <c r="I209" s="452" t="s">
        <v>2134</v>
      </c>
      <c r="J209" s="438"/>
      <c r="K209" s="496" t="s">
        <v>131</v>
      </c>
      <c r="L209" s="504"/>
      <c r="M209" s="500"/>
      <c r="N209" s="500"/>
      <c r="O209" s="500"/>
      <c r="P209" s="500"/>
      <c r="Q209" s="500"/>
      <c r="R209" s="500"/>
      <c r="S209" s="500"/>
      <c r="T209" s="500"/>
      <c r="U209" s="500"/>
      <c r="V209" s="500"/>
      <c r="W209" s="500"/>
      <c r="X209" s="508"/>
      <c r="Y209" s="500"/>
      <c r="Z209" s="500"/>
      <c r="AA209" s="508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</row>
    <row r="210" spans="1:43" s="11" customFormat="1">
      <c r="A210" s="438" t="s">
        <v>552</v>
      </c>
      <c r="B210" s="492" t="s">
        <v>850</v>
      </c>
      <c r="C210" s="438"/>
      <c r="D210" s="493"/>
      <c r="E210" s="440"/>
      <c r="F210" s="440"/>
      <c r="G210" s="494">
        <v>2011</v>
      </c>
      <c r="H210" s="503">
        <v>25105.21</v>
      </c>
      <c r="I210" s="452" t="s">
        <v>2134</v>
      </c>
      <c r="J210" s="438"/>
      <c r="K210" s="496" t="s">
        <v>1097</v>
      </c>
      <c r="L210" s="504"/>
      <c r="M210" s="500"/>
      <c r="N210" s="500"/>
      <c r="O210" s="500"/>
      <c r="P210" s="500"/>
      <c r="Q210" s="500"/>
      <c r="R210" s="500"/>
      <c r="S210" s="500"/>
      <c r="T210" s="500"/>
      <c r="U210" s="500"/>
      <c r="V210" s="500"/>
      <c r="W210" s="500"/>
      <c r="X210" s="508"/>
      <c r="Y210" s="500"/>
      <c r="Z210" s="500"/>
      <c r="AA210" s="508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</row>
    <row r="211" spans="1:43" s="11" customFormat="1">
      <c r="A211" s="438" t="s">
        <v>553</v>
      </c>
      <c r="B211" s="473" t="s">
        <v>853</v>
      </c>
      <c r="C211" s="438"/>
      <c r="D211" s="506"/>
      <c r="E211" s="440"/>
      <c r="F211" s="440"/>
      <c r="G211" s="474">
        <v>2015</v>
      </c>
      <c r="H211" s="484">
        <v>46740</v>
      </c>
      <c r="I211" s="452" t="s">
        <v>2134</v>
      </c>
      <c r="J211" s="438"/>
      <c r="K211" s="507" t="s">
        <v>987</v>
      </c>
      <c r="L211" s="504"/>
      <c r="M211" s="500"/>
      <c r="N211" s="500"/>
      <c r="O211" s="500"/>
      <c r="P211" s="500"/>
      <c r="Q211" s="500"/>
      <c r="R211" s="500"/>
      <c r="S211" s="500"/>
      <c r="T211" s="500"/>
      <c r="U211" s="500"/>
      <c r="V211" s="500"/>
      <c r="W211" s="500"/>
      <c r="X211" s="508"/>
      <c r="Y211" s="500"/>
      <c r="Z211" s="500"/>
      <c r="AA211" s="508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</row>
    <row r="212" spans="1:43" s="11" customFormat="1">
      <c r="A212" s="438" t="s">
        <v>554</v>
      </c>
      <c r="B212" s="492" t="s">
        <v>850</v>
      </c>
      <c r="C212" s="438"/>
      <c r="D212" s="493"/>
      <c r="E212" s="440"/>
      <c r="F212" s="440"/>
      <c r="G212" s="494">
        <v>2011</v>
      </c>
      <c r="H212" s="503">
        <v>23580.22</v>
      </c>
      <c r="I212" s="452" t="s">
        <v>2134</v>
      </c>
      <c r="J212" s="438"/>
      <c r="K212" s="496" t="s">
        <v>133</v>
      </c>
      <c r="L212" s="504"/>
      <c r="M212" s="500"/>
      <c r="N212" s="500"/>
      <c r="O212" s="500"/>
      <c r="P212" s="500"/>
      <c r="Q212" s="500"/>
      <c r="R212" s="500"/>
      <c r="S212" s="500"/>
      <c r="T212" s="500"/>
      <c r="U212" s="500"/>
      <c r="V212" s="500"/>
      <c r="W212" s="500"/>
      <c r="X212" s="508"/>
      <c r="Y212" s="500"/>
      <c r="Z212" s="500"/>
      <c r="AA212" s="508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</row>
    <row r="213" spans="1:43" s="11" customFormat="1">
      <c r="A213" s="438" t="s">
        <v>555</v>
      </c>
      <c r="B213" s="492" t="s">
        <v>851</v>
      </c>
      <c r="C213" s="438"/>
      <c r="D213" s="493"/>
      <c r="E213" s="440"/>
      <c r="F213" s="440"/>
      <c r="G213" s="494">
        <v>2011</v>
      </c>
      <c r="H213" s="503">
        <v>55521.88</v>
      </c>
      <c r="I213" s="452" t="s">
        <v>2134</v>
      </c>
      <c r="J213" s="438"/>
      <c r="K213" s="496" t="s">
        <v>1098</v>
      </c>
      <c r="L213" s="504"/>
      <c r="M213" s="500"/>
      <c r="N213" s="500"/>
      <c r="O213" s="500"/>
      <c r="P213" s="500"/>
      <c r="Q213" s="500"/>
      <c r="R213" s="500"/>
      <c r="S213" s="500"/>
      <c r="T213" s="500"/>
      <c r="U213" s="500"/>
      <c r="V213" s="500"/>
      <c r="W213" s="500"/>
      <c r="X213" s="508"/>
      <c r="Y213" s="500"/>
      <c r="Z213" s="500"/>
      <c r="AA213" s="508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</row>
    <row r="214" spans="1:43" s="11" customFormat="1">
      <c r="A214" s="438" t="s">
        <v>556</v>
      </c>
      <c r="B214" s="492" t="s">
        <v>854</v>
      </c>
      <c r="C214" s="438"/>
      <c r="D214" s="493"/>
      <c r="E214" s="440"/>
      <c r="F214" s="440"/>
      <c r="G214" s="494">
        <v>2011</v>
      </c>
      <c r="H214" s="503">
        <v>77123.53</v>
      </c>
      <c r="I214" s="452" t="s">
        <v>2134</v>
      </c>
      <c r="J214" s="438"/>
      <c r="K214" s="496" t="s">
        <v>985</v>
      </c>
      <c r="L214" s="504"/>
      <c r="M214" s="500"/>
      <c r="N214" s="500"/>
      <c r="O214" s="500"/>
      <c r="P214" s="500"/>
      <c r="Q214" s="500"/>
      <c r="R214" s="500"/>
      <c r="S214" s="500"/>
      <c r="T214" s="500"/>
      <c r="U214" s="500"/>
      <c r="V214" s="500"/>
      <c r="W214" s="500"/>
      <c r="X214" s="508"/>
      <c r="Y214" s="500"/>
      <c r="Z214" s="500"/>
      <c r="AA214" s="508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</row>
    <row r="215" spans="1:43" s="11" customFormat="1">
      <c r="A215" s="438" t="s">
        <v>557</v>
      </c>
      <c r="B215" s="492" t="s">
        <v>855</v>
      </c>
      <c r="C215" s="438"/>
      <c r="D215" s="493"/>
      <c r="E215" s="440"/>
      <c r="F215" s="440"/>
      <c r="G215" s="494">
        <v>2011</v>
      </c>
      <c r="H215" s="503">
        <v>49534.36</v>
      </c>
      <c r="I215" s="452" t="s">
        <v>2134</v>
      </c>
      <c r="J215" s="438"/>
      <c r="K215" s="496" t="s">
        <v>131</v>
      </c>
      <c r="L215" s="504"/>
      <c r="M215" s="500"/>
      <c r="N215" s="500"/>
      <c r="O215" s="500"/>
      <c r="P215" s="500"/>
      <c r="Q215" s="500"/>
      <c r="R215" s="500"/>
      <c r="S215" s="500"/>
      <c r="T215" s="500"/>
      <c r="U215" s="500"/>
      <c r="V215" s="500"/>
      <c r="W215" s="500"/>
      <c r="X215" s="508"/>
      <c r="Y215" s="500"/>
      <c r="Z215" s="500"/>
      <c r="AA215" s="508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</row>
    <row r="216" spans="1:43" s="11" customFormat="1">
      <c r="A216" s="438" t="s">
        <v>558</v>
      </c>
      <c r="B216" s="492" t="s">
        <v>856</v>
      </c>
      <c r="C216" s="438"/>
      <c r="D216" s="493"/>
      <c r="E216" s="440"/>
      <c r="F216" s="440"/>
      <c r="G216" s="494">
        <v>2011</v>
      </c>
      <c r="H216" s="503">
        <v>77926.73</v>
      </c>
      <c r="I216" s="452" t="s">
        <v>2134</v>
      </c>
      <c r="J216" s="438"/>
      <c r="K216" s="496" t="s">
        <v>133</v>
      </c>
      <c r="L216" s="504"/>
      <c r="M216" s="500"/>
      <c r="N216" s="500"/>
      <c r="O216" s="500"/>
      <c r="P216" s="500"/>
      <c r="Q216" s="500"/>
      <c r="R216" s="500"/>
      <c r="S216" s="500"/>
      <c r="T216" s="500"/>
      <c r="U216" s="500"/>
      <c r="V216" s="500"/>
      <c r="W216" s="500"/>
      <c r="X216" s="508"/>
      <c r="Y216" s="500"/>
      <c r="Z216" s="500"/>
      <c r="AA216" s="508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</row>
    <row r="217" spans="1:43" s="11" customFormat="1">
      <c r="A217" s="438" t="s">
        <v>559</v>
      </c>
      <c r="B217" s="492" t="s">
        <v>857</v>
      </c>
      <c r="C217" s="438"/>
      <c r="D217" s="493"/>
      <c r="E217" s="440"/>
      <c r="F217" s="440"/>
      <c r="G217" s="494">
        <v>1996</v>
      </c>
      <c r="H217" s="503">
        <v>1417.97</v>
      </c>
      <c r="I217" s="452" t="s">
        <v>2134</v>
      </c>
      <c r="J217" s="438"/>
      <c r="K217" s="496" t="s">
        <v>978</v>
      </c>
      <c r="L217" s="504"/>
      <c r="M217" s="500"/>
      <c r="N217" s="500"/>
      <c r="O217" s="500"/>
      <c r="P217" s="500"/>
      <c r="Q217" s="500"/>
      <c r="R217" s="500"/>
      <c r="S217" s="500"/>
      <c r="T217" s="500"/>
      <c r="U217" s="500"/>
      <c r="V217" s="500"/>
      <c r="W217" s="500"/>
      <c r="X217" s="508"/>
      <c r="Y217" s="500"/>
      <c r="Z217" s="500"/>
      <c r="AA217" s="508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</row>
    <row r="218" spans="1:43" s="11" customFormat="1">
      <c r="A218" s="438" t="s">
        <v>560</v>
      </c>
      <c r="B218" s="492" t="s">
        <v>858</v>
      </c>
      <c r="C218" s="438"/>
      <c r="D218" s="493"/>
      <c r="E218" s="440"/>
      <c r="F218" s="440"/>
      <c r="G218" s="494">
        <v>1998</v>
      </c>
      <c r="H218" s="503">
        <v>8336.75</v>
      </c>
      <c r="I218" s="452" t="s">
        <v>2134</v>
      </c>
      <c r="J218" s="438"/>
      <c r="K218" s="496" t="s">
        <v>131</v>
      </c>
      <c r="L218" s="504"/>
      <c r="M218" s="500"/>
      <c r="N218" s="500"/>
      <c r="O218" s="500"/>
      <c r="P218" s="500"/>
      <c r="Q218" s="500"/>
      <c r="R218" s="500"/>
      <c r="S218" s="500"/>
      <c r="T218" s="500"/>
      <c r="U218" s="500"/>
      <c r="V218" s="500"/>
      <c r="W218" s="500"/>
      <c r="X218" s="508"/>
      <c r="Y218" s="500"/>
      <c r="Z218" s="500"/>
      <c r="AA218" s="508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</row>
    <row r="219" spans="1:43" s="11" customFormat="1">
      <c r="A219" s="438" t="s">
        <v>561</v>
      </c>
      <c r="B219" s="492" t="s">
        <v>858</v>
      </c>
      <c r="C219" s="438"/>
      <c r="D219" s="493"/>
      <c r="E219" s="440"/>
      <c r="F219" s="440"/>
      <c r="G219" s="494">
        <v>1998</v>
      </c>
      <c r="H219" s="503">
        <v>1205.9000000000001</v>
      </c>
      <c r="I219" s="452" t="s">
        <v>2134</v>
      </c>
      <c r="J219" s="438"/>
      <c r="K219" s="496" t="s">
        <v>1099</v>
      </c>
      <c r="L219" s="504"/>
      <c r="M219" s="500"/>
      <c r="N219" s="500"/>
      <c r="O219" s="500"/>
      <c r="P219" s="500"/>
      <c r="Q219" s="500"/>
      <c r="R219" s="500"/>
      <c r="S219" s="500"/>
      <c r="T219" s="500"/>
      <c r="U219" s="500"/>
      <c r="V219" s="500"/>
      <c r="W219" s="500"/>
      <c r="X219" s="508"/>
      <c r="Y219" s="500"/>
      <c r="Z219" s="500"/>
      <c r="AA219" s="508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</row>
    <row r="220" spans="1:43" s="11" customFormat="1">
      <c r="A220" s="438" t="s">
        <v>562</v>
      </c>
      <c r="B220" s="492" t="s">
        <v>859</v>
      </c>
      <c r="C220" s="438"/>
      <c r="D220" s="493"/>
      <c r="E220" s="440"/>
      <c r="F220" s="440"/>
      <c r="G220" s="494">
        <v>1998</v>
      </c>
      <c r="H220" s="503">
        <v>7600</v>
      </c>
      <c r="I220" s="452" t="s">
        <v>2134</v>
      </c>
      <c r="J220" s="438"/>
      <c r="K220" s="496" t="s">
        <v>979</v>
      </c>
      <c r="L220" s="504"/>
      <c r="M220" s="500"/>
      <c r="N220" s="500"/>
      <c r="O220" s="500"/>
      <c r="P220" s="500"/>
      <c r="Q220" s="500"/>
      <c r="R220" s="500"/>
      <c r="S220" s="500"/>
      <c r="T220" s="500"/>
      <c r="U220" s="500"/>
      <c r="V220" s="500"/>
      <c r="W220" s="500"/>
      <c r="X220" s="508"/>
      <c r="Y220" s="500"/>
      <c r="Z220" s="500"/>
      <c r="AA220" s="508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</row>
    <row r="221" spans="1:43" s="11" customFormat="1">
      <c r="A221" s="438" t="s">
        <v>563</v>
      </c>
      <c r="B221" s="492" t="s">
        <v>860</v>
      </c>
      <c r="C221" s="438"/>
      <c r="D221" s="493"/>
      <c r="E221" s="440"/>
      <c r="F221" s="440"/>
      <c r="G221" s="494">
        <v>1999</v>
      </c>
      <c r="H221" s="503">
        <v>5613.72</v>
      </c>
      <c r="I221" s="452" t="s">
        <v>2134</v>
      </c>
      <c r="J221" s="438"/>
      <c r="K221" s="496" t="s">
        <v>1100</v>
      </c>
      <c r="L221" s="504"/>
      <c r="M221" s="500"/>
      <c r="N221" s="500"/>
      <c r="O221" s="500"/>
      <c r="P221" s="500"/>
      <c r="Q221" s="500"/>
      <c r="R221" s="500"/>
      <c r="S221" s="500"/>
      <c r="T221" s="500"/>
      <c r="U221" s="500"/>
      <c r="V221" s="500"/>
      <c r="W221" s="500"/>
      <c r="X221" s="508"/>
      <c r="Y221" s="500"/>
      <c r="Z221" s="500"/>
      <c r="AA221" s="508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</row>
    <row r="222" spans="1:43" s="11" customFormat="1">
      <c r="A222" s="438" t="s">
        <v>564</v>
      </c>
      <c r="B222" s="492" t="s">
        <v>860</v>
      </c>
      <c r="C222" s="438"/>
      <c r="D222" s="493"/>
      <c r="E222" s="440"/>
      <c r="F222" s="440"/>
      <c r="G222" s="494">
        <v>1999</v>
      </c>
      <c r="H222" s="503">
        <v>17224.21</v>
      </c>
      <c r="I222" s="452" t="s">
        <v>2134</v>
      </c>
      <c r="J222" s="438"/>
      <c r="K222" s="496" t="s">
        <v>1101</v>
      </c>
      <c r="L222" s="504"/>
      <c r="M222" s="500"/>
      <c r="N222" s="500"/>
      <c r="O222" s="500"/>
      <c r="P222" s="500"/>
      <c r="Q222" s="500"/>
      <c r="R222" s="500"/>
      <c r="S222" s="500"/>
      <c r="T222" s="500"/>
      <c r="U222" s="500"/>
      <c r="V222" s="500"/>
      <c r="W222" s="500"/>
      <c r="X222" s="508"/>
      <c r="Y222" s="500"/>
      <c r="Z222" s="500"/>
      <c r="AA222" s="508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</row>
    <row r="223" spans="1:43" s="11" customFormat="1">
      <c r="A223" s="438" t="s">
        <v>565</v>
      </c>
      <c r="B223" s="492" t="s">
        <v>861</v>
      </c>
      <c r="C223" s="438"/>
      <c r="D223" s="493"/>
      <c r="E223" s="440"/>
      <c r="F223" s="440"/>
      <c r="G223" s="494">
        <v>1999</v>
      </c>
      <c r="H223" s="503">
        <v>32664</v>
      </c>
      <c r="I223" s="452" t="s">
        <v>2134</v>
      </c>
      <c r="J223" s="438"/>
      <c r="K223" s="496" t="s">
        <v>990</v>
      </c>
      <c r="L223" s="504"/>
      <c r="M223" s="500"/>
      <c r="N223" s="500"/>
      <c r="O223" s="500"/>
      <c r="P223" s="500"/>
      <c r="Q223" s="500"/>
      <c r="R223" s="500"/>
      <c r="S223" s="500"/>
      <c r="T223" s="500"/>
      <c r="U223" s="500"/>
      <c r="V223" s="500"/>
      <c r="W223" s="500"/>
      <c r="X223" s="508"/>
      <c r="Y223" s="500"/>
      <c r="Z223" s="500"/>
      <c r="AA223" s="508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</row>
    <row r="224" spans="1:43" s="11" customFormat="1">
      <c r="A224" s="438" t="s">
        <v>566</v>
      </c>
      <c r="B224" s="492" t="s">
        <v>860</v>
      </c>
      <c r="C224" s="438"/>
      <c r="D224" s="493"/>
      <c r="E224" s="440"/>
      <c r="F224" s="440"/>
      <c r="G224" s="494">
        <v>1999</v>
      </c>
      <c r="H224" s="503">
        <v>16661.86</v>
      </c>
      <c r="I224" s="452" t="s">
        <v>2134</v>
      </c>
      <c r="J224" s="438"/>
      <c r="K224" s="496" t="s">
        <v>1060</v>
      </c>
      <c r="L224" s="504"/>
      <c r="M224" s="500"/>
      <c r="N224" s="500"/>
      <c r="O224" s="500"/>
      <c r="P224" s="500"/>
      <c r="Q224" s="500"/>
      <c r="R224" s="500"/>
      <c r="S224" s="500"/>
      <c r="T224" s="500"/>
      <c r="U224" s="500"/>
      <c r="V224" s="500"/>
      <c r="W224" s="500"/>
      <c r="X224" s="508"/>
      <c r="Y224" s="500"/>
      <c r="Z224" s="500"/>
      <c r="AA224" s="508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</row>
    <row r="225" spans="1:43" s="11" customFormat="1">
      <c r="A225" s="438" t="s">
        <v>567</v>
      </c>
      <c r="B225" s="492" t="s">
        <v>862</v>
      </c>
      <c r="C225" s="438"/>
      <c r="D225" s="493"/>
      <c r="E225" s="440"/>
      <c r="F225" s="440"/>
      <c r="G225" s="494">
        <v>2001</v>
      </c>
      <c r="H225" s="503">
        <v>101133.5</v>
      </c>
      <c r="I225" s="452" t="s">
        <v>2134</v>
      </c>
      <c r="J225" s="438"/>
      <c r="K225" s="496" t="s">
        <v>1044</v>
      </c>
      <c r="L225" s="504"/>
      <c r="M225" s="500"/>
      <c r="N225" s="500"/>
      <c r="O225" s="500"/>
      <c r="P225" s="500"/>
      <c r="Q225" s="500"/>
      <c r="R225" s="500"/>
      <c r="S225" s="500"/>
      <c r="T225" s="500"/>
      <c r="U225" s="500"/>
      <c r="V225" s="500"/>
      <c r="W225" s="500"/>
      <c r="X225" s="508"/>
      <c r="Y225" s="500"/>
      <c r="Z225" s="500"/>
      <c r="AA225" s="508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</row>
    <row r="226" spans="1:43" s="11" customFormat="1">
      <c r="A226" s="438" t="s">
        <v>568</v>
      </c>
      <c r="B226" s="492" t="s">
        <v>863</v>
      </c>
      <c r="C226" s="438"/>
      <c r="D226" s="493"/>
      <c r="E226" s="440"/>
      <c r="F226" s="440"/>
      <c r="G226" s="494">
        <v>2001</v>
      </c>
      <c r="H226" s="503">
        <v>74981.8</v>
      </c>
      <c r="I226" s="452" t="s">
        <v>2134</v>
      </c>
      <c r="J226" s="438"/>
      <c r="K226" s="496" t="s">
        <v>977</v>
      </c>
      <c r="L226" s="504"/>
      <c r="M226" s="500"/>
      <c r="N226" s="500"/>
      <c r="O226" s="500"/>
      <c r="P226" s="500"/>
      <c r="Q226" s="500"/>
      <c r="R226" s="500"/>
      <c r="S226" s="500"/>
      <c r="T226" s="500"/>
      <c r="U226" s="500"/>
      <c r="V226" s="500"/>
      <c r="W226" s="500"/>
      <c r="X226" s="508"/>
      <c r="Y226" s="500"/>
      <c r="Z226" s="500"/>
      <c r="AA226" s="508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</row>
    <row r="227" spans="1:43" s="11" customFormat="1">
      <c r="A227" s="438" t="s">
        <v>569</v>
      </c>
      <c r="B227" s="492" t="s">
        <v>864</v>
      </c>
      <c r="C227" s="438"/>
      <c r="D227" s="493"/>
      <c r="E227" s="440"/>
      <c r="F227" s="440"/>
      <c r="G227" s="494">
        <v>2001</v>
      </c>
      <c r="H227" s="503">
        <v>44361.96</v>
      </c>
      <c r="I227" s="452" t="s">
        <v>2134</v>
      </c>
      <c r="J227" s="438"/>
      <c r="K227" s="496" t="s">
        <v>1102</v>
      </c>
      <c r="L227" s="504"/>
      <c r="M227" s="500"/>
      <c r="N227" s="500"/>
      <c r="O227" s="500"/>
      <c r="P227" s="500"/>
      <c r="Q227" s="500"/>
      <c r="R227" s="500"/>
      <c r="S227" s="500"/>
      <c r="T227" s="500"/>
      <c r="U227" s="500"/>
      <c r="V227" s="500"/>
      <c r="W227" s="500"/>
      <c r="X227" s="508"/>
      <c r="Y227" s="500"/>
      <c r="Z227" s="500"/>
      <c r="AA227" s="508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</row>
    <row r="228" spans="1:43" s="11" customFormat="1">
      <c r="A228" s="438" t="s">
        <v>570</v>
      </c>
      <c r="B228" s="492" t="s">
        <v>865</v>
      </c>
      <c r="C228" s="438"/>
      <c r="D228" s="493"/>
      <c r="E228" s="440"/>
      <c r="F228" s="440"/>
      <c r="G228" s="494">
        <v>2003</v>
      </c>
      <c r="H228" s="503">
        <v>3869</v>
      </c>
      <c r="I228" s="452" t="s">
        <v>2134</v>
      </c>
      <c r="J228" s="438"/>
      <c r="K228" s="496" t="s">
        <v>975</v>
      </c>
      <c r="L228" s="504"/>
      <c r="M228" s="500"/>
      <c r="N228" s="500"/>
      <c r="O228" s="500"/>
      <c r="P228" s="500"/>
      <c r="Q228" s="500"/>
      <c r="R228" s="500"/>
      <c r="S228" s="500"/>
      <c r="T228" s="500"/>
      <c r="U228" s="500"/>
      <c r="V228" s="500"/>
      <c r="W228" s="500"/>
      <c r="X228" s="508"/>
      <c r="Y228" s="500"/>
      <c r="Z228" s="500"/>
      <c r="AA228" s="508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</row>
    <row r="229" spans="1:43" s="11" customFormat="1">
      <c r="A229" s="438" t="s">
        <v>571</v>
      </c>
      <c r="B229" s="492" t="s">
        <v>866</v>
      </c>
      <c r="C229" s="438"/>
      <c r="D229" s="493"/>
      <c r="E229" s="440"/>
      <c r="F229" s="440"/>
      <c r="G229" s="494"/>
      <c r="H229" s="503">
        <v>6168.8</v>
      </c>
      <c r="I229" s="452" t="s">
        <v>2134</v>
      </c>
      <c r="J229" s="438"/>
      <c r="K229" s="496" t="s">
        <v>986</v>
      </c>
      <c r="L229" s="504"/>
      <c r="M229" s="500"/>
      <c r="N229" s="500"/>
      <c r="O229" s="500"/>
      <c r="P229" s="500"/>
      <c r="Q229" s="500"/>
      <c r="R229" s="500"/>
      <c r="S229" s="500"/>
      <c r="T229" s="500"/>
      <c r="U229" s="500"/>
      <c r="V229" s="500"/>
      <c r="W229" s="500"/>
      <c r="X229" s="500"/>
      <c r="Y229" s="500"/>
      <c r="Z229" s="500"/>
      <c r="AA229" s="508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</row>
    <row r="230" spans="1:43" s="11" customFormat="1">
      <c r="A230" s="438" t="s">
        <v>572</v>
      </c>
      <c r="B230" s="492" t="s">
        <v>867</v>
      </c>
      <c r="C230" s="438"/>
      <c r="D230" s="493"/>
      <c r="E230" s="440"/>
      <c r="F230" s="440"/>
      <c r="G230" s="494"/>
      <c r="H230" s="503">
        <v>1159.4000000000001</v>
      </c>
      <c r="I230" s="452" t="s">
        <v>2134</v>
      </c>
      <c r="J230" s="438"/>
      <c r="K230" s="496" t="s">
        <v>1103</v>
      </c>
      <c r="L230" s="504"/>
      <c r="M230" s="500"/>
      <c r="N230" s="500"/>
      <c r="O230" s="500"/>
      <c r="P230" s="500"/>
      <c r="Q230" s="500"/>
      <c r="R230" s="500"/>
      <c r="S230" s="500"/>
      <c r="T230" s="500"/>
      <c r="U230" s="500"/>
      <c r="V230" s="500"/>
      <c r="W230" s="500"/>
      <c r="X230" s="500"/>
      <c r="Y230" s="500"/>
      <c r="Z230" s="500"/>
      <c r="AA230" s="508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</row>
    <row r="231" spans="1:43" s="11" customFormat="1">
      <c r="A231" s="438" t="s">
        <v>573</v>
      </c>
      <c r="B231" s="492" t="s">
        <v>868</v>
      </c>
      <c r="C231" s="438"/>
      <c r="D231" s="493"/>
      <c r="E231" s="440"/>
      <c r="F231" s="440"/>
      <c r="G231" s="494"/>
      <c r="H231" s="503">
        <v>2482.1999999999998</v>
      </c>
      <c r="I231" s="452" t="s">
        <v>2134</v>
      </c>
      <c r="J231" s="438"/>
      <c r="K231" s="496" t="s">
        <v>984</v>
      </c>
      <c r="L231" s="504"/>
      <c r="M231" s="500"/>
      <c r="N231" s="500"/>
      <c r="O231" s="500"/>
      <c r="P231" s="500"/>
      <c r="Q231" s="500"/>
      <c r="R231" s="500"/>
      <c r="S231" s="500"/>
      <c r="T231" s="500"/>
      <c r="U231" s="500"/>
      <c r="V231" s="500"/>
      <c r="W231" s="500"/>
      <c r="X231" s="500"/>
      <c r="Y231" s="500"/>
      <c r="Z231" s="500"/>
      <c r="AA231" s="508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</row>
    <row r="232" spans="1:43" s="11" customFormat="1">
      <c r="A232" s="438" t="s">
        <v>574</v>
      </c>
      <c r="B232" s="492" t="s">
        <v>869</v>
      </c>
      <c r="C232" s="438"/>
      <c r="D232" s="493"/>
      <c r="E232" s="440"/>
      <c r="F232" s="440"/>
      <c r="G232" s="494"/>
      <c r="H232" s="503">
        <v>7782.5</v>
      </c>
      <c r="I232" s="452" t="s">
        <v>2134</v>
      </c>
      <c r="J232" s="438"/>
      <c r="K232" s="496" t="s">
        <v>984</v>
      </c>
      <c r="L232" s="504"/>
      <c r="M232" s="500"/>
      <c r="N232" s="500"/>
      <c r="O232" s="500"/>
      <c r="P232" s="500"/>
      <c r="Q232" s="500"/>
      <c r="R232" s="500"/>
      <c r="S232" s="500"/>
      <c r="T232" s="500"/>
      <c r="U232" s="500"/>
      <c r="V232" s="500"/>
      <c r="W232" s="500"/>
      <c r="X232" s="500"/>
      <c r="Y232" s="500"/>
      <c r="Z232" s="500"/>
      <c r="AA232" s="508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</row>
    <row r="233" spans="1:43" s="11" customFormat="1">
      <c r="A233" s="438" t="s">
        <v>575</v>
      </c>
      <c r="B233" s="492" t="s">
        <v>870</v>
      </c>
      <c r="C233" s="438"/>
      <c r="D233" s="493"/>
      <c r="E233" s="440"/>
      <c r="F233" s="440"/>
      <c r="G233" s="494">
        <v>2008</v>
      </c>
      <c r="H233" s="503">
        <v>2395.8000000000002</v>
      </c>
      <c r="I233" s="452" t="s">
        <v>2134</v>
      </c>
      <c r="J233" s="438"/>
      <c r="K233" s="496" t="s">
        <v>985</v>
      </c>
      <c r="L233" s="504"/>
      <c r="M233" s="500"/>
      <c r="N233" s="500"/>
      <c r="O233" s="500"/>
      <c r="P233" s="500"/>
      <c r="Q233" s="500"/>
      <c r="R233" s="500"/>
      <c r="S233" s="500"/>
      <c r="T233" s="500"/>
      <c r="U233" s="500"/>
      <c r="V233" s="500"/>
      <c r="W233" s="500"/>
      <c r="X233" s="500"/>
      <c r="Y233" s="500"/>
      <c r="Z233" s="500"/>
      <c r="AA233" s="508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</row>
    <row r="234" spans="1:43" s="11" customFormat="1">
      <c r="A234" s="438" t="s">
        <v>576</v>
      </c>
      <c r="B234" s="492" t="s">
        <v>871</v>
      </c>
      <c r="C234" s="438"/>
      <c r="D234" s="493"/>
      <c r="E234" s="440"/>
      <c r="F234" s="440"/>
      <c r="G234" s="494">
        <v>2008</v>
      </c>
      <c r="H234" s="503">
        <v>6177.8</v>
      </c>
      <c r="I234" s="452" t="s">
        <v>2134</v>
      </c>
      <c r="J234" s="438"/>
      <c r="K234" s="496" t="s">
        <v>985</v>
      </c>
      <c r="L234" s="504"/>
      <c r="M234" s="500"/>
      <c r="N234" s="500"/>
      <c r="O234" s="500"/>
      <c r="P234" s="500"/>
      <c r="Q234" s="500"/>
      <c r="R234" s="500"/>
      <c r="S234" s="500"/>
      <c r="T234" s="500"/>
      <c r="U234" s="500"/>
      <c r="V234" s="500"/>
      <c r="W234" s="500"/>
      <c r="X234" s="500"/>
      <c r="Y234" s="500"/>
      <c r="Z234" s="500"/>
      <c r="AA234" s="508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</row>
    <row r="235" spans="1:43" s="11" customFormat="1">
      <c r="A235" s="438" t="s">
        <v>577</v>
      </c>
      <c r="B235" s="492" t="s">
        <v>872</v>
      </c>
      <c r="C235" s="438"/>
      <c r="D235" s="493"/>
      <c r="E235" s="440"/>
      <c r="F235" s="440"/>
      <c r="G235" s="494">
        <v>2008</v>
      </c>
      <c r="H235" s="503">
        <v>4863.2</v>
      </c>
      <c r="I235" s="452" t="s">
        <v>2134</v>
      </c>
      <c r="J235" s="438"/>
      <c r="K235" s="496" t="s">
        <v>1000</v>
      </c>
      <c r="L235" s="504"/>
      <c r="M235" s="500"/>
      <c r="N235" s="500"/>
      <c r="O235" s="500"/>
      <c r="P235" s="500"/>
      <c r="Q235" s="500"/>
      <c r="R235" s="500"/>
      <c r="S235" s="500"/>
      <c r="T235" s="500"/>
      <c r="U235" s="500"/>
      <c r="V235" s="500"/>
      <c r="W235" s="500"/>
      <c r="X235" s="500"/>
      <c r="Y235" s="500"/>
      <c r="Z235" s="500"/>
      <c r="AA235" s="508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</row>
    <row r="236" spans="1:43" s="11" customFormat="1">
      <c r="A236" s="438" t="s">
        <v>578</v>
      </c>
      <c r="B236" s="492" t="s">
        <v>867</v>
      </c>
      <c r="C236" s="438"/>
      <c r="D236" s="493"/>
      <c r="E236" s="440"/>
      <c r="F236" s="440"/>
      <c r="G236" s="494">
        <v>2008</v>
      </c>
      <c r="H236" s="503">
        <v>3722.2</v>
      </c>
      <c r="I236" s="452" t="s">
        <v>2134</v>
      </c>
      <c r="J236" s="438"/>
      <c r="K236" s="496" t="s">
        <v>1000</v>
      </c>
      <c r="L236" s="504"/>
      <c r="M236" s="500"/>
      <c r="N236" s="500"/>
      <c r="O236" s="500"/>
      <c r="P236" s="500"/>
      <c r="Q236" s="500"/>
      <c r="R236" s="500"/>
      <c r="S236" s="500"/>
      <c r="T236" s="500"/>
      <c r="U236" s="500"/>
      <c r="V236" s="500"/>
      <c r="W236" s="500"/>
      <c r="X236" s="500"/>
      <c r="Y236" s="500"/>
      <c r="Z236" s="500"/>
      <c r="AA236" s="508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</row>
    <row r="237" spans="1:43" s="11" customFormat="1">
      <c r="A237" s="438" t="s">
        <v>579</v>
      </c>
      <c r="B237" s="492" t="s">
        <v>867</v>
      </c>
      <c r="C237" s="438"/>
      <c r="D237" s="493"/>
      <c r="E237" s="440"/>
      <c r="F237" s="440"/>
      <c r="G237" s="494">
        <v>2008</v>
      </c>
      <c r="H237" s="503">
        <v>4791.4000000000005</v>
      </c>
      <c r="I237" s="452" t="s">
        <v>2134</v>
      </c>
      <c r="J237" s="438"/>
      <c r="K237" s="496" t="s">
        <v>1000</v>
      </c>
      <c r="L237" s="504"/>
      <c r="M237" s="500"/>
      <c r="N237" s="500"/>
      <c r="O237" s="500"/>
      <c r="P237" s="500"/>
      <c r="Q237" s="500"/>
      <c r="R237" s="500"/>
      <c r="S237" s="500"/>
      <c r="T237" s="500"/>
      <c r="U237" s="500"/>
      <c r="V237" s="500"/>
      <c r="W237" s="500"/>
      <c r="X237" s="500"/>
      <c r="Y237" s="500"/>
      <c r="Z237" s="500"/>
      <c r="AA237" s="508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</row>
    <row r="238" spans="1:43" s="11" customFormat="1">
      <c r="A238" s="438" t="s">
        <v>580</v>
      </c>
      <c r="B238" s="492" t="s">
        <v>873</v>
      </c>
      <c r="C238" s="438"/>
      <c r="D238" s="493"/>
      <c r="E238" s="440"/>
      <c r="F238" s="440"/>
      <c r="G238" s="494">
        <v>2010</v>
      </c>
      <c r="H238" s="503">
        <v>57145.8</v>
      </c>
      <c r="I238" s="452" t="s">
        <v>2134</v>
      </c>
      <c r="J238" s="438"/>
      <c r="K238" s="496" t="s">
        <v>1104</v>
      </c>
      <c r="L238" s="504"/>
      <c r="M238" s="500"/>
      <c r="N238" s="500"/>
      <c r="O238" s="500"/>
      <c r="P238" s="500"/>
      <c r="Q238" s="500"/>
      <c r="R238" s="500"/>
      <c r="S238" s="500"/>
      <c r="T238" s="500"/>
      <c r="U238" s="500"/>
      <c r="V238" s="500"/>
      <c r="W238" s="500"/>
      <c r="X238" s="500"/>
      <c r="Y238" s="500"/>
      <c r="Z238" s="500"/>
      <c r="AA238" s="508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</row>
    <row r="239" spans="1:43" s="11" customFormat="1">
      <c r="A239" s="438" t="s">
        <v>581</v>
      </c>
      <c r="B239" s="492" t="s">
        <v>874</v>
      </c>
      <c r="C239" s="438"/>
      <c r="D239" s="493"/>
      <c r="E239" s="440"/>
      <c r="F239" s="440"/>
      <c r="G239" s="494">
        <v>2010</v>
      </c>
      <c r="H239" s="503">
        <v>13033.46</v>
      </c>
      <c r="I239" s="452" t="s">
        <v>2134</v>
      </c>
      <c r="J239" s="438"/>
      <c r="K239" s="496" t="s">
        <v>1104</v>
      </c>
      <c r="L239" s="504"/>
      <c r="M239" s="500"/>
      <c r="N239" s="500"/>
      <c r="O239" s="500"/>
      <c r="P239" s="500"/>
      <c r="Q239" s="500"/>
      <c r="R239" s="500"/>
      <c r="S239" s="500"/>
      <c r="T239" s="500"/>
      <c r="U239" s="500"/>
      <c r="V239" s="500"/>
      <c r="W239" s="500"/>
      <c r="X239" s="500"/>
      <c r="Y239" s="500"/>
      <c r="Z239" s="500"/>
      <c r="AA239" s="508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</row>
    <row r="240" spans="1:43" s="11" customFormat="1">
      <c r="A240" s="438" t="s">
        <v>582</v>
      </c>
      <c r="B240" s="492" t="s">
        <v>850</v>
      </c>
      <c r="C240" s="438"/>
      <c r="D240" s="493"/>
      <c r="E240" s="440"/>
      <c r="F240" s="440"/>
      <c r="G240" s="494">
        <v>2010</v>
      </c>
      <c r="H240" s="503">
        <v>19128.3</v>
      </c>
      <c r="I240" s="452" t="s">
        <v>2134</v>
      </c>
      <c r="J240" s="438"/>
      <c r="K240" s="496" t="s">
        <v>1105</v>
      </c>
      <c r="L240" s="504"/>
      <c r="M240" s="500"/>
      <c r="N240" s="500"/>
      <c r="O240" s="500"/>
      <c r="P240" s="500"/>
      <c r="Q240" s="500"/>
      <c r="R240" s="500"/>
      <c r="S240" s="500"/>
      <c r="T240" s="500"/>
      <c r="U240" s="500"/>
      <c r="V240" s="500"/>
      <c r="W240" s="500"/>
      <c r="X240" s="500"/>
      <c r="Y240" s="500"/>
      <c r="Z240" s="500"/>
      <c r="AA240" s="508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</row>
    <row r="241" spans="1:43" s="11" customFormat="1">
      <c r="A241" s="438" t="s">
        <v>583</v>
      </c>
      <c r="B241" s="492" t="s">
        <v>875</v>
      </c>
      <c r="C241" s="438"/>
      <c r="D241" s="493"/>
      <c r="E241" s="440"/>
      <c r="F241" s="440"/>
      <c r="G241" s="494"/>
      <c r="H241" s="503">
        <v>2043.3</v>
      </c>
      <c r="I241" s="452" t="s">
        <v>2134</v>
      </c>
      <c r="J241" s="438"/>
      <c r="K241" s="496" t="s">
        <v>988</v>
      </c>
      <c r="L241" s="504"/>
      <c r="M241" s="500"/>
      <c r="N241" s="500"/>
      <c r="O241" s="500"/>
      <c r="P241" s="500"/>
      <c r="Q241" s="500"/>
      <c r="R241" s="500"/>
      <c r="S241" s="500"/>
      <c r="T241" s="500"/>
      <c r="U241" s="500"/>
      <c r="V241" s="500"/>
      <c r="W241" s="500"/>
      <c r="X241" s="500"/>
      <c r="Y241" s="500"/>
      <c r="Z241" s="500"/>
      <c r="AA241" s="508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</row>
    <row r="242" spans="1:43" s="11" customFormat="1">
      <c r="A242" s="438" t="s">
        <v>584</v>
      </c>
      <c r="B242" s="492" t="s">
        <v>876</v>
      </c>
      <c r="C242" s="438"/>
      <c r="D242" s="493"/>
      <c r="E242" s="440"/>
      <c r="F242" s="440"/>
      <c r="G242" s="494"/>
      <c r="H242" s="503">
        <v>3593.5</v>
      </c>
      <c r="I242" s="452" t="s">
        <v>2134</v>
      </c>
      <c r="J242" s="438"/>
      <c r="K242" s="496" t="s">
        <v>988</v>
      </c>
      <c r="L242" s="504"/>
      <c r="M242" s="500"/>
      <c r="N242" s="500"/>
      <c r="O242" s="500"/>
      <c r="P242" s="500"/>
      <c r="Q242" s="500"/>
      <c r="R242" s="500"/>
      <c r="S242" s="500"/>
      <c r="T242" s="500"/>
      <c r="U242" s="500"/>
      <c r="V242" s="500"/>
      <c r="W242" s="500"/>
      <c r="X242" s="500"/>
      <c r="Y242" s="500"/>
      <c r="Z242" s="500"/>
      <c r="AA242" s="508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</row>
    <row r="243" spans="1:43" s="11" customFormat="1">
      <c r="A243" s="438" t="s">
        <v>585</v>
      </c>
      <c r="B243" s="509" t="s">
        <v>869</v>
      </c>
      <c r="C243" s="438"/>
      <c r="D243" s="510"/>
      <c r="E243" s="440"/>
      <c r="F243" s="440"/>
      <c r="G243" s="511"/>
      <c r="H243" s="512">
        <v>2984.6</v>
      </c>
      <c r="I243" s="452" t="s">
        <v>2134</v>
      </c>
      <c r="J243" s="438"/>
      <c r="K243" s="513" t="s">
        <v>988</v>
      </c>
      <c r="L243" s="504"/>
      <c r="M243" s="500"/>
      <c r="N243" s="500"/>
      <c r="O243" s="500"/>
      <c r="P243" s="500"/>
      <c r="Q243" s="500"/>
      <c r="R243" s="500"/>
      <c r="S243" s="500"/>
      <c r="T243" s="500"/>
      <c r="U243" s="500"/>
      <c r="V243" s="500"/>
      <c r="W243" s="500"/>
      <c r="X243" s="500"/>
      <c r="Y243" s="500"/>
      <c r="Z243" s="500"/>
      <c r="AA243" s="508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</row>
    <row r="244" spans="1:43" s="11" customFormat="1">
      <c r="A244" s="438" t="s">
        <v>586</v>
      </c>
      <c r="B244" s="450" t="s">
        <v>877</v>
      </c>
      <c r="C244" s="438"/>
      <c r="D244" s="514"/>
      <c r="E244" s="440"/>
      <c r="F244" s="440"/>
      <c r="G244" s="515">
        <v>1991</v>
      </c>
      <c r="H244" s="516">
        <v>4622.7</v>
      </c>
      <c r="I244" s="452" t="s">
        <v>2134</v>
      </c>
      <c r="J244" s="438"/>
      <c r="K244" s="440" t="s">
        <v>989</v>
      </c>
      <c r="L244" s="504"/>
      <c r="M244" s="500"/>
      <c r="N244" s="500"/>
      <c r="O244" s="500"/>
      <c r="P244" s="500"/>
      <c r="Q244" s="500"/>
      <c r="R244" s="500"/>
      <c r="S244" s="500"/>
      <c r="T244" s="500"/>
      <c r="U244" s="500"/>
      <c r="V244" s="500"/>
      <c r="W244" s="500"/>
      <c r="X244" s="500"/>
      <c r="Y244" s="500"/>
      <c r="Z244" s="500"/>
      <c r="AA244" s="508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</row>
    <row r="245" spans="1:43" s="11" customFormat="1">
      <c r="A245" s="438" t="s">
        <v>587</v>
      </c>
      <c r="B245" s="450" t="s">
        <v>878</v>
      </c>
      <c r="C245" s="438"/>
      <c r="D245" s="514"/>
      <c r="E245" s="440"/>
      <c r="F245" s="440"/>
      <c r="G245" s="515">
        <v>2013</v>
      </c>
      <c r="H245" s="516">
        <v>6900</v>
      </c>
      <c r="I245" s="452" t="s">
        <v>2134</v>
      </c>
      <c r="J245" s="438"/>
      <c r="K245" s="440" t="s">
        <v>1027</v>
      </c>
      <c r="L245" s="504"/>
      <c r="M245" s="500"/>
      <c r="N245" s="500"/>
      <c r="O245" s="500"/>
      <c r="P245" s="500"/>
      <c r="Q245" s="500"/>
      <c r="R245" s="500"/>
      <c r="S245" s="500"/>
      <c r="T245" s="500"/>
      <c r="U245" s="500"/>
      <c r="V245" s="500"/>
      <c r="W245" s="500"/>
      <c r="X245" s="500"/>
      <c r="Y245" s="500"/>
      <c r="Z245" s="500"/>
      <c r="AA245" s="508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</row>
    <row r="246" spans="1:43" s="11" customFormat="1">
      <c r="A246" s="438" t="s">
        <v>588</v>
      </c>
      <c r="B246" s="450" t="s">
        <v>868</v>
      </c>
      <c r="C246" s="438"/>
      <c r="D246" s="514"/>
      <c r="E246" s="440"/>
      <c r="F246" s="440"/>
      <c r="G246" s="515">
        <v>2014</v>
      </c>
      <c r="H246" s="516">
        <v>19508.759999999998</v>
      </c>
      <c r="I246" s="452" t="s">
        <v>2134</v>
      </c>
      <c r="J246" s="438"/>
      <c r="K246" s="440" t="s">
        <v>986</v>
      </c>
      <c r="L246" s="504"/>
      <c r="M246" s="500"/>
      <c r="N246" s="500"/>
      <c r="O246" s="500"/>
      <c r="P246" s="500"/>
      <c r="Q246" s="500"/>
      <c r="R246" s="500"/>
      <c r="S246" s="500"/>
      <c r="T246" s="500"/>
      <c r="U246" s="500"/>
      <c r="V246" s="500"/>
      <c r="W246" s="500"/>
      <c r="X246" s="500"/>
      <c r="Y246" s="500"/>
      <c r="Z246" s="500"/>
      <c r="AA246" s="508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</row>
    <row r="247" spans="1:43" s="11" customFormat="1" ht="24">
      <c r="A247" s="438" t="s">
        <v>589</v>
      </c>
      <c r="B247" s="450" t="s">
        <v>879</v>
      </c>
      <c r="C247" s="438"/>
      <c r="D247" s="514"/>
      <c r="E247" s="440"/>
      <c r="F247" s="440"/>
      <c r="G247" s="515">
        <v>2014</v>
      </c>
      <c r="H247" s="516">
        <v>127920</v>
      </c>
      <c r="I247" s="452" t="s">
        <v>2134</v>
      </c>
      <c r="J247" s="438"/>
      <c r="K247" s="440" t="s">
        <v>1106</v>
      </c>
      <c r="L247" s="504"/>
      <c r="M247" s="500"/>
      <c r="N247" s="500"/>
      <c r="O247" s="500"/>
      <c r="P247" s="500"/>
      <c r="Q247" s="500"/>
      <c r="R247" s="500"/>
      <c r="S247" s="500"/>
      <c r="T247" s="500"/>
      <c r="U247" s="500"/>
      <c r="V247" s="500"/>
      <c r="W247" s="500"/>
      <c r="X247" s="500"/>
      <c r="Y247" s="500"/>
      <c r="Z247" s="500"/>
      <c r="AA247" s="508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</row>
    <row r="248" spans="1:43" s="11" customFormat="1">
      <c r="A248" s="438" t="s">
        <v>590</v>
      </c>
      <c r="B248" s="450" t="s">
        <v>822</v>
      </c>
      <c r="C248" s="438"/>
      <c r="D248" s="514"/>
      <c r="E248" s="440"/>
      <c r="F248" s="440"/>
      <c r="G248" s="515">
        <v>2014</v>
      </c>
      <c r="H248" s="516">
        <v>27650.93</v>
      </c>
      <c r="I248" s="452" t="s">
        <v>2134</v>
      </c>
      <c r="J248" s="438"/>
      <c r="K248" s="440" t="s">
        <v>1107</v>
      </c>
      <c r="L248" s="504"/>
      <c r="M248" s="500"/>
      <c r="N248" s="500"/>
      <c r="O248" s="500"/>
      <c r="P248" s="500"/>
      <c r="Q248" s="500"/>
      <c r="R248" s="500"/>
      <c r="S248" s="500"/>
      <c r="T248" s="500"/>
      <c r="U248" s="500"/>
      <c r="V248" s="500"/>
      <c r="W248" s="500"/>
      <c r="X248" s="500"/>
      <c r="Y248" s="500"/>
      <c r="Z248" s="500"/>
      <c r="AA248" s="508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</row>
    <row r="249" spans="1:43" s="11" customFormat="1" ht="24">
      <c r="A249" s="438" t="s">
        <v>591</v>
      </c>
      <c r="B249" s="450" t="s">
        <v>880</v>
      </c>
      <c r="C249" s="438"/>
      <c r="D249" s="514"/>
      <c r="E249" s="440"/>
      <c r="F249" s="440"/>
      <c r="G249" s="515">
        <v>2014</v>
      </c>
      <c r="H249" s="516">
        <v>46915.59</v>
      </c>
      <c r="I249" s="452" t="s">
        <v>2134</v>
      </c>
      <c r="J249" s="438"/>
      <c r="K249" s="440" t="s">
        <v>1108</v>
      </c>
      <c r="L249" s="504"/>
      <c r="M249" s="500"/>
      <c r="N249" s="500"/>
      <c r="O249" s="500"/>
      <c r="P249" s="500"/>
      <c r="Q249" s="500"/>
      <c r="R249" s="500"/>
      <c r="S249" s="500"/>
      <c r="T249" s="500"/>
      <c r="U249" s="500"/>
      <c r="V249" s="500"/>
      <c r="W249" s="500"/>
      <c r="X249" s="500"/>
      <c r="Y249" s="500"/>
      <c r="Z249" s="500"/>
      <c r="AA249" s="508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</row>
    <row r="250" spans="1:43" s="11" customFormat="1">
      <c r="A250" s="438" t="s">
        <v>592</v>
      </c>
      <c r="B250" s="454" t="s">
        <v>822</v>
      </c>
      <c r="C250" s="438"/>
      <c r="D250" s="517"/>
      <c r="E250" s="440"/>
      <c r="F250" s="440"/>
      <c r="G250" s="518">
        <v>2014</v>
      </c>
      <c r="H250" s="519">
        <v>101059.49</v>
      </c>
      <c r="I250" s="452" t="s">
        <v>2134</v>
      </c>
      <c r="J250" s="438"/>
      <c r="K250" s="441" t="s">
        <v>1109</v>
      </c>
      <c r="L250" s="504"/>
      <c r="M250" s="500"/>
      <c r="N250" s="500"/>
      <c r="O250" s="500"/>
      <c r="P250" s="500"/>
      <c r="Q250" s="500"/>
      <c r="R250" s="500"/>
      <c r="S250" s="500"/>
      <c r="T250" s="500"/>
      <c r="U250" s="500"/>
      <c r="V250" s="500"/>
      <c r="W250" s="500"/>
      <c r="X250" s="500"/>
      <c r="Y250" s="500"/>
      <c r="Z250" s="500"/>
      <c r="AA250" s="508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</row>
    <row r="251" spans="1:43" s="11" customFormat="1">
      <c r="A251" s="438" t="s">
        <v>593</v>
      </c>
      <c r="B251" s="450" t="s">
        <v>881</v>
      </c>
      <c r="C251" s="438"/>
      <c r="D251" s="514"/>
      <c r="E251" s="440"/>
      <c r="F251" s="440"/>
      <c r="G251" s="515">
        <v>2014</v>
      </c>
      <c r="H251" s="516">
        <v>39403.550000000003</v>
      </c>
      <c r="I251" s="452" t="s">
        <v>2134</v>
      </c>
      <c r="J251" s="438"/>
      <c r="K251" s="440" t="s">
        <v>1110</v>
      </c>
      <c r="L251" s="504"/>
      <c r="M251" s="500"/>
      <c r="N251" s="500"/>
      <c r="O251" s="500"/>
      <c r="P251" s="500"/>
      <c r="Q251" s="500"/>
      <c r="R251" s="500"/>
      <c r="S251" s="500"/>
      <c r="T251" s="500"/>
      <c r="U251" s="500"/>
      <c r="V251" s="500"/>
      <c r="W251" s="500"/>
      <c r="X251" s="500"/>
      <c r="Y251" s="500"/>
      <c r="Z251" s="500"/>
      <c r="AA251" s="508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</row>
    <row r="252" spans="1:43" s="11" customFormat="1">
      <c r="A252" s="438" t="s">
        <v>594</v>
      </c>
      <c r="B252" s="450" t="s">
        <v>812</v>
      </c>
      <c r="C252" s="438"/>
      <c r="D252" s="514"/>
      <c r="E252" s="440"/>
      <c r="F252" s="440"/>
      <c r="G252" s="515">
        <v>2014</v>
      </c>
      <c r="H252" s="516">
        <v>149925.32</v>
      </c>
      <c r="I252" s="452" t="s">
        <v>2134</v>
      </c>
      <c r="J252" s="438"/>
      <c r="K252" s="440" t="s">
        <v>1111</v>
      </c>
      <c r="L252" s="504"/>
      <c r="M252" s="500"/>
      <c r="N252" s="500"/>
      <c r="O252" s="500"/>
      <c r="P252" s="500"/>
      <c r="Q252" s="500"/>
      <c r="R252" s="500"/>
      <c r="S252" s="500"/>
      <c r="T252" s="500"/>
      <c r="U252" s="500"/>
      <c r="V252" s="500"/>
      <c r="W252" s="500"/>
      <c r="X252" s="500"/>
      <c r="Y252" s="500"/>
      <c r="Z252" s="500"/>
      <c r="AA252" s="508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</row>
    <row r="253" spans="1:43" s="11" customFormat="1" ht="24">
      <c r="A253" s="438" t="s">
        <v>595</v>
      </c>
      <c r="B253" s="450" t="s">
        <v>812</v>
      </c>
      <c r="C253" s="438"/>
      <c r="D253" s="514"/>
      <c r="E253" s="440"/>
      <c r="F253" s="440"/>
      <c r="G253" s="515">
        <v>2014</v>
      </c>
      <c r="H253" s="516">
        <v>144855.14000000001</v>
      </c>
      <c r="I253" s="452" t="s">
        <v>2134</v>
      </c>
      <c r="J253" s="438"/>
      <c r="K253" s="440" t="s">
        <v>1112</v>
      </c>
      <c r="L253" s="504"/>
      <c r="M253" s="500"/>
      <c r="N253" s="500"/>
      <c r="O253" s="500"/>
      <c r="P253" s="500"/>
      <c r="Q253" s="500"/>
      <c r="R253" s="500"/>
      <c r="S253" s="500"/>
      <c r="T253" s="500"/>
      <c r="U253" s="500"/>
      <c r="V253" s="500"/>
      <c r="W253" s="500"/>
      <c r="X253" s="500"/>
      <c r="Y253" s="500"/>
      <c r="Z253" s="500"/>
      <c r="AA253" s="508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</row>
    <row r="254" spans="1:43" s="11" customFormat="1">
      <c r="A254" s="438" t="s">
        <v>596</v>
      </c>
      <c r="B254" s="450" t="s">
        <v>822</v>
      </c>
      <c r="C254" s="438"/>
      <c r="D254" s="514"/>
      <c r="E254" s="440"/>
      <c r="F254" s="440"/>
      <c r="G254" s="515">
        <v>2014</v>
      </c>
      <c r="H254" s="516">
        <v>10386.120000000001</v>
      </c>
      <c r="I254" s="452" t="s">
        <v>2134</v>
      </c>
      <c r="J254" s="438"/>
      <c r="K254" s="440" t="s">
        <v>1113</v>
      </c>
      <c r="L254" s="504"/>
      <c r="M254" s="500"/>
      <c r="N254" s="500"/>
      <c r="O254" s="500"/>
      <c r="P254" s="500"/>
      <c r="Q254" s="500"/>
      <c r="R254" s="500"/>
      <c r="S254" s="500"/>
      <c r="T254" s="500"/>
      <c r="U254" s="500"/>
      <c r="V254" s="500"/>
      <c r="W254" s="500"/>
      <c r="X254" s="500"/>
      <c r="Y254" s="500"/>
      <c r="Z254" s="500"/>
      <c r="AA254" s="508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</row>
    <row r="255" spans="1:43" s="11" customFormat="1">
      <c r="A255" s="438" t="s">
        <v>597</v>
      </c>
      <c r="B255" s="450" t="s">
        <v>882</v>
      </c>
      <c r="C255" s="438"/>
      <c r="D255" s="514"/>
      <c r="E255" s="440"/>
      <c r="F255" s="440"/>
      <c r="G255" s="515">
        <v>2014</v>
      </c>
      <c r="H255" s="516">
        <v>29338.29</v>
      </c>
      <c r="I255" s="452" t="s">
        <v>2134</v>
      </c>
      <c r="J255" s="438"/>
      <c r="K255" s="440" t="s">
        <v>1114</v>
      </c>
      <c r="L255" s="504"/>
      <c r="M255" s="500"/>
      <c r="N255" s="500"/>
      <c r="O255" s="500"/>
      <c r="P255" s="500"/>
      <c r="Q255" s="500"/>
      <c r="R255" s="500"/>
      <c r="S255" s="500"/>
      <c r="T255" s="500"/>
      <c r="U255" s="500"/>
      <c r="V255" s="500"/>
      <c r="W255" s="500"/>
      <c r="X255" s="500"/>
      <c r="Y255" s="500"/>
      <c r="Z255" s="500"/>
      <c r="AA255" s="508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</row>
    <row r="256" spans="1:43" s="11" customFormat="1">
      <c r="A256" s="438" t="s">
        <v>598</v>
      </c>
      <c r="B256" s="454" t="s">
        <v>822</v>
      </c>
      <c r="C256" s="438"/>
      <c r="D256" s="517"/>
      <c r="E256" s="440"/>
      <c r="F256" s="440"/>
      <c r="G256" s="518">
        <v>2015</v>
      </c>
      <c r="H256" s="519">
        <v>7412.91</v>
      </c>
      <c r="I256" s="452" t="s">
        <v>2134</v>
      </c>
      <c r="J256" s="438"/>
      <c r="K256" s="441" t="s">
        <v>1115</v>
      </c>
      <c r="L256" s="504"/>
      <c r="M256" s="500"/>
      <c r="N256" s="500"/>
      <c r="O256" s="500"/>
      <c r="P256" s="500"/>
      <c r="Q256" s="500"/>
      <c r="R256" s="500"/>
      <c r="S256" s="500"/>
      <c r="T256" s="500"/>
      <c r="U256" s="500"/>
      <c r="V256" s="500"/>
      <c r="W256" s="500"/>
      <c r="X256" s="500"/>
      <c r="Y256" s="500"/>
      <c r="Z256" s="500"/>
      <c r="AA256" s="508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</row>
    <row r="257" spans="1:43" s="11" customFormat="1">
      <c r="A257" s="438" t="s">
        <v>599</v>
      </c>
      <c r="B257" s="454" t="s">
        <v>822</v>
      </c>
      <c r="C257" s="438"/>
      <c r="D257" s="517"/>
      <c r="E257" s="440"/>
      <c r="F257" s="440"/>
      <c r="G257" s="518">
        <v>2015</v>
      </c>
      <c r="H257" s="519">
        <v>23570.13</v>
      </c>
      <c r="I257" s="452" t="s">
        <v>2134</v>
      </c>
      <c r="J257" s="438"/>
      <c r="K257" s="441" t="s">
        <v>1116</v>
      </c>
      <c r="L257" s="504"/>
      <c r="M257" s="500"/>
      <c r="N257" s="500"/>
      <c r="O257" s="500"/>
      <c r="P257" s="500"/>
      <c r="Q257" s="500"/>
      <c r="R257" s="500"/>
      <c r="S257" s="500"/>
      <c r="T257" s="500"/>
      <c r="U257" s="500"/>
      <c r="V257" s="500"/>
      <c r="W257" s="500"/>
      <c r="X257" s="500"/>
      <c r="Y257" s="500"/>
      <c r="Z257" s="500"/>
      <c r="AA257" s="508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</row>
    <row r="258" spans="1:43" s="11" customFormat="1">
      <c r="A258" s="438" t="s">
        <v>600</v>
      </c>
      <c r="B258" s="454" t="s">
        <v>822</v>
      </c>
      <c r="C258" s="438"/>
      <c r="D258" s="517"/>
      <c r="E258" s="440"/>
      <c r="F258" s="440"/>
      <c r="G258" s="518">
        <v>2015</v>
      </c>
      <c r="H258" s="519">
        <v>63438.97</v>
      </c>
      <c r="I258" s="452" t="s">
        <v>2134</v>
      </c>
      <c r="J258" s="438"/>
      <c r="K258" s="441" t="s">
        <v>1117</v>
      </c>
      <c r="L258" s="504"/>
      <c r="M258" s="500"/>
      <c r="N258" s="500"/>
      <c r="O258" s="500"/>
      <c r="P258" s="500"/>
      <c r="Q258" s="500"/>
      <c r="R258" s="500"/>
      <c r="S258" s="500"/>
      <c r="T258" s="500"/>
      <c r="U258" s="500"/>
      <c r="V258" s="500"/>
      <c r="W258" s="500"/>
      <c r="X258" s="500"/>
      <c r="Y258" s="500"/>
      <c r="Z258" s="500"/>
      <c r="AA258" s="508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</row>
    <row r="259" spans="1:43" s="11" customFormat="1">
      <c r="A259" s="438" t="s">
        <v>601</v>
      </c>
      <c r="B259" s="454" t="s">
        <v>822</v>
      </c>
      <c r="C259" s="438"/>
      <c r="D259" s="517"/>
      <c r="E259" s="440"/>
      <c r="F259" s="440"/>
      <c r="G259" s="518">
        <v>2015</v>
      </c>
      <c r="H259" s="519">
        <v>27631.64</v>
      </c>
      <c r="I259" s="452" t="s">
        <v>2134</v>
      </c>
      <c r="J259" s="438"/>
      <c r="K259" s="441" t="s">
        <v>1118</v>
      </c>
      <c r="L259" s="504"/>
      <c r="M259" s="500"/>
      <c r="N259" s="500"/>
      <c r="O259" s="500"/>
      <c r="P259" s="500"/>
      <c r="Q259" s="500"/>
      <c r="R259" s="500"/>
      <c r="S259" s="500"/>
      <c r="T259" s="500"/>
      <c r="U259" s="500"/>
      <c r="V259" s="500"/>
      <c r="W259" s="500"/>
      <c r="X259" s="500"/>
      <c r="Y259" s="500"/>
      <c r="Z259" s="500"/>
      <c r="AA259" s="508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</row>
    <row r="260" spans="1:43" s="11" customFormat="1" ht="24">
      <c r="A260" s="438" t="s">
        <v>602</v>
      </c>
      <c r="B260" s="454" t="s">
        <v>883</v>
      </c>
      <c r="C260" s="438"/>
      <c r="D260" s="517"/>
      <c r="E260" s="440"/>
      <c r="F260" s="440"/>
      <c r="G260" s="518">
        <v>2014</v>
      </c>
      <c r="H260" s="519">
        <v>99667.12</v>
      </c>
      <c r="I260" s="452" t="s">
        <v>2134</v>
      </c>
      <c r="J260" s="438"/>
      <c r="K260" s="441" t="s">
        <v>131</v>
      </c>
      <c r="L260" s="504"/>
      <c r="M260" s="500"/>
      <c r="N260" s="500"/>
      <c r="O260" s="500"/>
      <c r="P260" s="500"/>
      <c r="Q260" s="500"/>
      <c r="R260" s="500"/>
      <c r="S260" s="500"/>
      <c r="T260" s="500"/>
      <c r="U260" s="500"/>
      <c r="V260" s="500"/>
      <c r="W260" s="500"/>
      <c r="X260" s="500"/>
      <c r="Y260" s="500"/>
      <c r="Z260" s="500"/>
      <c r="AA260" s="508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</row>
    <row r="261" spans="1:43" s="11" customFormat="1">
      <c r="A261" s="438" t="s">
        <v>603</v>
      </c>
      <c r="B261" s="454" t="s">
        <v>884</v>
      </c>
      <c r="C261" s="438"/>
      <c r="D261" s="517"/>
      <c r="E261" s="440"/>
      <c r="F261" s="440"/>
      <c r="G261" s="518">
        <v>2016</v>
      </c>
      <c r="H261" s="519">
        <v>9344.7800000000007</v>
      </c>
      <c r="I261" s="452" t="s">
        <v>2134</v>
      </c>
      <c r="J261" s="438"/>
      <c r="K261" s="441" t="s">
        <v>1098</v>
      </c>
      <c r="L261" s="504"/>
      <c r="M261" s="500"/>
      <c r="N261" s="500"/>
      <c r="O261" s="500"/>
      <c r="P261" s="500"/>
      <c r="Q261" s="500"/>
      <c r="R261" s="500"/>
      <c r="S261" s="500"/>
      <c r="T261" s="500"/>
      <c r="U261" s="500"/>
      <c r="V261" s="500"/>
      <c r="W261" s="500"/>
      <c r="X261" s="500"/>
      <c r="Y261" s="500"/>
      <c r="Z261" s="500"/>
      <c r="AA261" s="508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</row>
    <row r="262" spans="1:43" s="11" customFormat="1">
      <c r="A262" s="438" t="s">
        <v>604</v>
      </c>
      <c r="B262" s="454" t="s">
        <v>792</v>
      </c>
      <c r="C262" s="438"/>
      <c r="D262" s="517"/>
      <c r="E262" s="440"/>
      <c r="F262" s="440"/>
      <c r="G262" s="518">
        <v>2016</v>
      </c>
      <c r="H262" s="519">
        <v>15000</v>
      </c>
      <c r="I262" s="452" t="s">
        <v>2134</v>
      </c>
      <c r="J262" s="438"/>
      <c r="K262" s="441" t="s">
        <v>1054</v>
      </c>
      <c r="L262" s="504"/>
      <c r="M262" s="500"/>
      <c r="N262" s="500"/>
      <c r="O262" s="500"/>
      <c r="P262" s="500"/>
      <c r="Q262" s="500"/>
      <c r="R262" s="500"/>
      <c r="S262" s="500"/>
      <c r="T262" s="500"/>
      <c r="U262" s="500"/>
      <c r="V262" s="500"/>
      <c r="W262" s="500"/>
      <c r="X262" s="500"/>
      <c r="Y262" s="500"/>
      <c r="Z262" s="500"/>
      <c r="AA262" s="508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</row>
    <row r="263" spans="1:43" s="11" customFormat="1">
      <c r="A263" s="438" t="s">
        <v>605</v>
      </c>
      <c r="B263" s="454" t="s">
        <v>798</v>
      </c>
      <c r="C263" s="438"/>
      <c r="D263" s="517"/>
      <c r="E263" s="440"/>
      <c r="F263" s="440"/>
      <c r="G263" s="518">
        <v>2016</v>
      </c>
      <c r="H263" s="519">
        <v>44625</v>
      </c>
      <c r="I263" s="452" t="s">
        <v>2134</v>
      </c>
      <c r="J263" s="438"/>
      <c r="K263" s="441" t="s">
        <v>1119</v>
      </c>
      <c r="L263" s="504"/>
      <c r="M263" s="500"/>
      <c r="N263" s="500"/>
      <c r="O263" s="500"/>
      <c r="P263" s="500"/>
      <c r="Q263" s="500"/>
      <c r="R263" s="500"/>
      <c r="S263" s="500"/>
      <c r="T263" s="500"/>
      <c r="U263" s="500"/>
      <c r="V263" s="500"/>
      <c r="W263" s="500"/>
      <c r="X263" s="500"/>
      <c r="Y263" s="500"/>
      <c r="Z263" s="500"/>
      <c r="AA263" s="508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</row>
    <row r="264" spans="1:43" s="11" customFormat="1">
      <c r="A264" s="438" t="s">
        <v>606</v>
      </c>
      <c r="B264" s="454" t="s">
        <v>792</v>
      </c>
      <c r="C264" s="438"/>
      <c r="D264" s="517"/>
      <c r="E264" s="440"/>
      <c r="F264" s="440"/>
      <c r="G264" s="518">
        <v>2016</v>
      </c>
      <c r="H264" s="519">
        <v>15000</v>
      </c>
      <c r="I264" s="452" t="s">
        <v>2134</v>
      </c>
      <c r="J264" s="438"/>
      <c r="K264" s="441" t="s">
        <v>1120</v>
      </c>
      <c r="L264" s="504"/>
      <c r="M264" s="500"/>
      <c r="N264" s="500"/>
      <c r="O264" s="500"/>
      <c r="P264" s="500"/>
      <c r="Q264" s="500"/>
      <c r="R264" s="500"/>
      <c r="S264" s="500"/>
      <c r="T264" s="500"/>
      <c r="U264" s="500"/>
      <c r="V264" s="500"/>
      <c r="W264" s="500"/>
      <c r="X264" s="500"/>
      <c r="Y264" s="500"/>
      <c r="Z264" s="500"/>
      <c r="AA264" s="508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</row>
    <row r="265" spans="1:43" s="11" customFormat="1">
      <c r="A265" s="438" t="s">
        <v>607</v>
      </c>
      <c r="B265" s="454" t="s">
        <v>885</v>
      </c>
      <c r="C265" s="438"/>
      <c r="D265" s="517"/>
      <c r="E265" s="440"/>
      <c r="F265" s="440"/>
      <c r="G265" s="518">
        <v>2016</v>
      </c>
      <c r="H265" s="519">
        <v>124666.71</v>
      </c>
      <c r="I265" s="452" t="s">
        <v>2134</v>
      </c>
      <c r="J265" s="438"/>
      <c r="K265" s="441" t="s">
        <v>986</v>
      </c>
      <c r="L265" s="504"/>
      <c r="M265" s="500"/>
      <c r="N265" s="500"/>
      <c r="O265" s="500"/>
      <c r="P265" s="500"/>
      <c r="Q265" s="500"/>
      <c r="R265" s="500"/>
      <c r="S265" s="500"/>
      <c r="T265" s="500"/>
      <c r="U265" s="500"/>
      <c r="V265" s="500"/>
      <c r="W265" s="500"/>
      <c r="X265" s="500"/>
      <c r="Y265" s="500"/>
      <c r="Z265" s="500"/>
      <c r="AA265" s="508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</row>
    <row r="266" spans="1:43" s="11" customFormat="1">
      <c r="A266" s="438" t="s">
        <v>608</v>
      </c>
      <c r="B266" s="454" t="s">
        <v>886</v>
      </c>
      <c r="C266" s="438"/>
      <c r="D266" s="517"/>
      <c r="E266" s="440"/>
      <c r="F266" s="440"/>
      <c r="G266" s="518">
        <v>2016</v>
      </c>
      <c r="H266" s="519">
        <v>217316.74</v>
      </c>
      <c r="I266" s="452" t="s">
        <v>2134</v>
      </c>
      <c r="J266" s="438"/>
      <c r="K266" s="441" t="s">
        <v>1121</v>
      </c>
      <c r="L266" s="504"/>
      <c r="M266" s="500"/>
      <c r="N266" s="500"/>
      <c r="O266" s="500"/>
      <c r="P266" s="500"/>
      <c r="Q266" s="500"/>
      <c r="R266" s="500"/>
      <c r="S266" s="500"/>
      <c r="T266" s="500"/>
      <c r="U266" s="500"/>
      <c r="V266" s="500"/>
      <c r="W266" s="500"/>
      <c r="X266" s="500"/>
      <c r="Y266" s="500"/>
      <c r="Z266" s="500"/>
      <c r="AA266" s="508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</row>
    <row r="267" spans="1:43" s="11" customFormat="1" ht="24">
      <c r="A267" s="438" t="s">
        <v>609</v>
      </c>
      <c r="B267" s="454" t="s">
        <v>887</v>
      </c>
      <c r="C267" s="438"/>
      <c r="D267" s="517"/>
      <c r="E267" s="440"/>
      <c r="F267" s="440"/>
      <c r="G267" s="518">
        <v>2016</v>
      </c>
      <c r="H267" s="519">
        <v>243803.95</v>
      </c>
      <c r="I267" s="452" t="s">
        <v>2134</v>
      </c>
      <c r="J267" s="438"/>
      <c r="K267" s="441" t="s">
        <v>1122</v>
      </c>
      <c r="L267" s="504"/>
      <c r="M267" s="500"/>
      <c r="N267" s="500"/>
      <c r="O267" s="500"/>
      <c r="P267" s="500"/>
      <c r="Q267" s="500"/>
      <c r="R267" s="500"/>
      <c r="S267" s="500"/>
      <c r="T267" s="500"/>
      <c r="U267" s="500"/>
      <c r="V267" s="500"/>
      <c r="W267" s="500"/>
      <c r="X267" s="500"/>
      <c r="Y267" s="500"/>
      <c r="Z267" s="500"/>
      <c r="AA267" s="508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</row>
    <row r="268" spans="1:43" s="11" customFormat="1">
      <c r="A268" s="438" t="s">
        <v>610</v>
      </c>
      <c r="B268" s="454" t="s">
        <v>888</v>
      </c>
      <c r="C268" s="438"/>
      <c r="D268" s="517"/>
      <c r="E268" s="440"/>
      <c r="F268" s="440"/>
      <c r="G268" s="518">
        <v>2016</v>
      </c>
      <c r="H268" s="519">
        <v>259807.77</v>
      </c>
      <c r="I268" s="452" t="s">
        <v>2134</v>
      </c>
      <c r="J268" s="438"/>
      <c r="K268" s="441" t="s">
        <v>1123</v>
      </c>
      <c r="L268" s="504"/>
      <c r="M268" s="500"/>
      <c r="N268" s="500"/>
      <c r="O268" s="500"/>
      <c r="P268" s="500"/>
      <c r="Q268" s="500"/>
      <c r="R268" s="500"/>
      <c r="S268" s="500"/>
      <c r="T268" s="500"/>
      <c r="U268" s="500"/>
      <c r="V268" s="500"/>
      <c r="W268" s="500"/>
      <c r="X268" s="500"/>
      <c r="Y268" s="500"/>
      <c r="Z268" s="500"/>
      <c r="AA268" s="508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</row>
    <row r="269" spans="1:43" s="11" customFormat="1">
      <c r="A269" s="438" t="s">
        <v>611</v>
      </c>
      <c r="B269" s="454" t="s">
        <v>889</v>
      </c>
      <c r="C269" s="438"/>
      <c r="D269" s="517"/>
      <c r="E269" s="440"/>
      <c r="F269" s="440"/>
      <c r="G269" s="518">
        <v>2016</v>
      </c>
      <c r="H269" s="519">
        <v>345569.07</v>
      </c>
      <c r="I269" s="452" t="s">
        <v>2134</v>
      </c>
      <c r="J269" s="438"/>
      <c r="K269" s="441" t="s">
        <v>1124</v>
      </c>
      <c r="L269" s="504"/>
      <c r="M269" s="500"/>
      <c r="N269" s="500"/>
      <c r="O269" s="500"/>
      <c r="P269" s="500"/>
      <c r="Q269" s="500"/>
      <c r="R269" s="500"/>
      <c r="S269" s="500"/>
      <c r="T269" s="500"/>
      <c r="U269" s="500"/>
      <c r="V269" s="500"/>
      <c r="W269" s="500"/>
      <c r="X269" s="500"/>
      <c r="Y269" s="500"/>
      <c r="Z269" s="500"/>
      <c r="AA269" s="508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</row>
    <row r="270" spans="1:43" s="11" customFormat="1" ht="24">
      <c r="A270" s="438" t="s">
        <v>612</v>
      </c>
      <c r="B270" s="454" t="s">
        <v>890</v>
      </c>
      <c r="C270" s="438"/>
      <c r="D270" s="517"/>
      <c r="E270" s="440"/>
      <c r="F270" s="440"/>
      <c r="G270" s="518">
        <v>2016</v>
      </c>
      <c r="H270" s="519">
        <v>243540</v>
      </c>
      <c r="I270" s="452" t="s">
        <v>2134</v>
      </c>
      <c r="J270" s="438"/>
      <c r="K270" s="441" t="s">
        <v>997</v>
      </c>
      <c r="L270" s="504"/>
      <c r="M270" s="500"/>
      <c r="N270" s="500"/>
      <c r="O270" s="500"/>
      <c r="P270" s="500"/>
      <c r="Q270" s="500"/>
      <c r="R270" s="500"/>
      <c r="S270" s="500"/>
      <c r="T270" s="500"/>
      <c r="U270" s="500"/>
      <c r="V270" s="500"/>
      <c r="W270" s="500"/>
      <c r="X270" s="500"/>
      <c r="Y270" s="500"/>
      <c r="Z270" s="500"/>
      <c r="AA270" s="508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</row>
    <row r="271" spans="1:43" s="11" customFormat="1" ht="24">
      <c r="A271" s="438" t="s">
        <v>613</v>
      </c>
      <c r="B271" s="520" t="s">
        <v>891</v>
      </c>
      <c r="C271" s="438"/>
      <c r="D271" s="521"/>
      <c r="E271" s="440"/>
      <c r="F271" s="440"/>
      <c r="G271" s="522">
        <v>2016</v>
      </c>
      <c r="H271" s="523">
        <v>40684.879999999997</v>
      </c>
      <c r="I271" s="452" t="s">
        <v>2134</v>
      </c>
      <c r="J271" s="438"/>
      <c r="K271" s="524" t="s">
        <v>1125</v>
      </c>
      <c r="L271" s="504"/>
      <c r="M271" s="500"/>
      <c r="N271" s="500"/>
      <c r="O271" s="500"/>
      <c r="P271" s="500"/>
      <c r="Q271" s="500"/>
      <c r="R271" s="500"/>
      <c r="S271" s="500"/>
      <c r="T271" s="500"/>
      <c r="U271" s="500"/>
      <c r="V271" s="500"/>
      <c r="W271" s="500"/>
      <c r="X271" s="500"/>
      <c r="Y271" s="500"/>
      <c r="Z271" s="500"/>
      <c r="AA271" s="508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</row>
    <row r="272" spans="1:43" s="11" customFormat="1" ht="24">
      <c r="A272" s="438" t="s">
        <v>614</v>
      </c>
      <c r="B272" s="525" t="s">
        <v>892</v>
      </c>
      <c r="C272" s="438"/>
      <c r="D272" s="521"/>
      <c r="E272" s="440"/>
      <c r="F272" s="440"/>
      <c r="G272" s="522">
        <v>2016</v>
      </c>
      <c r="H272" s="523">
        <v>314127.96999999997</v>
      </c>
      <c r="I272" s="452" t="s">
        <v>2134</v>
      </c>
      <c r="J272" s="438"/>
      <c r="K272" s="524" t="s">
        <v>1126</v>
      </c>
      <c r="L272" s="504"/>
      <c r="M272" s="500"/>
      <c r="N272" s="500"/>
      <c r="O272" s="500"/>
      <c r="P272" s="500"/>
      <c r="Q272" s="500"/>
      <c r="R272" s="500"/>
      <c r="S272" s="500"/>
      <c r="T272" s="500"/>
      <c r="U272" s="500"/>
      <c r="V272" s="500"/>
      <c r="W272" s="500"/>
      <c r="X272" s="500"/>
      <c r="Y272" s="500"/>
      <c r="Z272" s="500"/>
      <c r="AA272" s="508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</row>
    <row r="273" spans="1:43" s="11" customFormat="1" ht="24">
      <c r="A273" s="438" t="s">
        <v>615</v>
      </c>
      <c r="B273" s="525" t="s">
        <v>893</v>
      </c>
      <c r="C273" s="438"/>
      <c r="D273" s="521"/>
      <c r="E273" s="440"/>
      <c r="F273" s="440"/>
      <c r="G273" s="522">
        <v>2016</v>
      </c>
      <c r="H273" s="523">
        <v>171255.51</v>
      </c>
      <c r="I273" s="452" t="s">
        <v>2134</v>
      </c>
      <c r="J273" s="438"/>
      <c r="K273" s="524" t="s">
        <v>1127</v>
      </c>
      <c r="L273" s="504"/>
      <c r="M273" s="500"/>
      <c r="N273" s="500"/>
      <c r="O273" s="500"/>
      <c r="P273" s="500"/>
      <c r="Q273" s="500"/>
      <c r="R273" s="500"/>
      <c r="S273" s="500"/>
      <c r="T273" s="500"/>
      <c r="U273" s="500"/>
      <c r="V273" s="500"/>
      <c r="W273" s="500"/>
      <c r="X273" s="500"/>
      <c r="Y273" s="500"/>
      <c r="Z273" s="500"/>
      <c r="AA273" s="508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</row>
    <row r="274" spans="1:43" s="11" customFormat="1">
      <c r="A274" s="438" t="s">
        <v>616</v>
      </c>
      <c r="B274" s="525" t="s">
        <v>894</v>
      </c>
      <c r="C274" s="438"/>
      <c r="D274" s="521"/>
      <c r="E274" s="440"/>
      <c r="F274" s="440"/>
      <c r="G274" s="522">
        <v>2016</v>
      </c>
      <c r="H274" s="523">
        <v>9461.49</v>
      </c>
      <c r="I274" s="452" t="s">
        <v>2134</v>
      </c>
      <c r="J274" s="438"/>
      <c r="K274" s="524" t="s">
        <v>1128</v>
      </c>
      <c r="L274" s="504"/>
      <c r="M274" s="500"/>
      <c r="N274" s="500"/>
      <c r="O274" s="500"/>
      <c r="P274" s="500"/>
      <c r="Q274" s="500"/>
      <c r="R274" s="500"/>
      <c r="S274" s="500"/>
      <c r="T274" s="500"/>
      <c r="U274" s="500"/>
      <c r="V274" s="500"/>
      <c r="W274" s="500"/>
      <c r="X274" s="500"/>
      <c r="Y274" s="500"/>
      <c r="Z274" s="500"/>
      <c r="AA274" s="508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</row>
    <row r="275" spans="1:43" s="11" customFormat="1">
      <c r="A275" s="438" t="s">
        <v>617</v>
      </c>
      <c r="B275" s="525" t="s">
        <v>895</v>
      </c>
      <c r="C275" s="438"/>
      <c r="D275" s="521"/>
      <c r="E275" s="440"/>
      <c r="F275" s="440"/>
      <c r="G275" s="522">
        <v>2016</v>
      </c>
      <c r="H275" s="523">
        <v>26233.53</v>
      </c>
      <c r="I275" s="452" t="s">
        <v>2134</v>
      </c>
      <c r="J275" s="438"/>
      <c r="K275" s="524" t="s">
        <v>1129</v>
      </c>
      <c r="L275" s="504"/>
      <c r="M275" s="500"/>
      <c r="N275" s="500"/>
      <c r="O275" s="500"/>
      <c r="P275" s="500"/>
      <c r="Q275" s="500"/>
      <c r="R275" s="500"/>
      <c r="S275" s="500"/>
      <c r="T275" s="500"/>
      <c r="U275" s="500"/>
      <c r="V275" s="500"/>
      <c r="W275" s="500"/>
      <c r="X275" s="500"/>
      <c r="Y275" s="500"/>
      <c r="Z275" s="500"/>
      <c r="AA275" s="508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</row>
    <row r="276" spans="1:43" s="11" customFormat="1">
      <c r="A276" s="438" t="s">
        <v>618</v>
      </c>
      <c r="B276" s="525" t="s">
        <v>896</v>
      </c>
      <c r="C276" s="438"/>
      <c r="D276" s="521"/>
      <c r="E276" s="440"/>
      <c r="F276" s="440"/>
      <c r="G276" s="522">
        <v>2016</v>
      </c>
      <c r="H276" s="523">
        <v>10000</v>
      </c>
      <c r="I276" s="452" t="s">
        <v>2134</v>
      </c>
      <c r="J276" s="438"/>
      <c r="K276" s="524" t="s">
        <v>1130</v>
      </c>
      <c r="L276" s="504"/>
      <c r="M276" s="500"/>
      <c r="N276" s="500"/>
      <c r="O276" s="500"/>
      <c r="P276" s="500"/>
      <c r="Q276" s="500"/>
      <c r="R276" s="500"/>
      <c r="S276" s="500"/>
      <c r="T276" s="500"/>
      <c r="U276" s="500"/>
      <c r="V276" s="500"/>
      <c r="W276" s="500"/>
      <c r="X276" s="500"/>
      <c r="Y276" s="500"/>
      <c r="Z276" s="500"/>
      <c r="AA276" s="508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</row>
    <row r="277" spans="1:43" s="11" customFormat="1">
      <c r="A277" s="438" t="s">
        <v>619</v>
      </c>
      <c r="B277" s="525" t="s">
        <v>897</v>
      </c>
      <c r="C277" s="438"/>
      <c r="D277" s="521"/>
      <c r="E277" s="440"/>
      <c r="F277" s="440"/>
      <c r="G277" s="522">
        <v>2016</v>
      </c>
      <c r="H277" s="523">
        <v>20616.75</v>
      </c>
      <c r="I277" s="452" t="s">
        <v>2134</v>
      </c>
      <c r="J277" s="438"/>
      <c r="K277" s="524" t="s">
        <v>1131</v>
      </c>
      <c r="L277" s="504"/>
      <c r="M277" s="500"/>
      <c r="N277" s="500"/>
      <c r="O277" s="500"/>
      <c r="P277" s="500"/>
      <c r="Q277" s="500"/>
      <c r="R277" s="500"/>
      <c r="S277" s="500"/>
      <c r="T277" s="500"/>
      <c r="U277" s="500"/>
      <c r="V277" s="500"/>
      <c r="W277" s="500"/>
      <c r="X277" s="500"/>
      <c r="Y277" s="500"/>
      <c r="Z277" s="500"/>
      <c r="AA277" s="508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</row>
    <row r="278" spans="1:43" s="11" customFormat="1">
      <c r="A278" s="438" t="s">
        <v>620</v>
      </c>
      <c r="B278" s="525" t="s">
        <v>898</v>
      </c>
      <c r="C278" s="438"/>
      <c r="D278" s="521"/>
      <c r="E278" s="440"/>
      <c r="F278" s="440"/>
      <c r="G278" s="522">
        <v>2016</v>
      </c>
      <c r="H278" s="523">
        <v>13761.24</v>
      </c>
      <c r="I278" s="452" t="s">
        <v>2134</v>
      </c>
      <c r="J278" s="438"/>
      <c r="K278" s="524" t="s">
        <v>986</v>
      </c>
      <c r="L278" s="504"/>
      <c r="M278" s="500"/>
      <c r="N278" s="500"/>
      <c r="O278" s="500"/>
      <c r="P278" s="500"/>
      <c r="Q278" s="500"/>
      <c r="R278" s="500"/>
      <c r="S278" s="500"/>
      <c r="T278" s="500"/>
      <c r="U278" s="500"/>
      <c r="V278" s="500"/>
      <c r="W278" s="500"/>
      <c r="X278" s="500"/>
      <c r="Y278" s="500"/>
      <c r="Z278" s="500"/>
      <c r="AA278" s="508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</row>
    <row r="279" spans="1:43" s="11" customFormat="1">
      <c r="A279" s="438" t="s">
        <v>621</v>
      </c>
      <c r="B279" s="525" t="s">
        <v>899</v>
      </c>
      <c r="C279" s="438"/>
      <c r="D279" s="521"/>
      <c r="E279" s="440"/>
      <c r="F279" s="440"/>
      <c r="G279" s="522">
        <v>2016</v>
      </c>
      <c r="H279" s="523">
        <v>1395</v>
      </c>
      <c r="I279" s="452" t="s">
        <v>2134</v>
      </c>
      <c r="J279" s="438"/>
      <c r="K279" s="524" t="s">
        <v>1098</v>
      </c>
      <c r="L279" s="504"/>
      <c r="M279" s="500"/>
      <c r="N279" s="500"/>
      <c r="O279" s="500"/>
      <c r="P279" s="500"/>
      <c r="Q279" s="500"/>
      <c r="R279" s="500"/>
      <c r="S279" s="500"/>
      <c r="T279" s="500"/>
      <c r="U279" s="500"/>
      <c r="V279" s="500"/>
      <c r="W279" s="500"/>
      <c r="X279" s="500"/>
      <c r="Y279" s="500"/>
      <c r="Z279" s="500"/>
      <c r="AA279" s="508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</row>
    <row r="280" spans="1:43" s="11" customFormat="1">
      <c r="A280" s="438" t="s">
        <v>622</v>
      </c>
      <c r="B280" s="525" t="s">
        <v>900</v>
      </c>
      <c r="C280" s="438"/>
      <c r="D280" s="521"/>
      <c r="E280" s="440"/>
      <c r="F280" s="440"/>
      <c r="G280" s="522">
        <v>2016</v>
      </c>
      <c r="H280" s="526">
        <v>3997.81</v>
      </c>
      <c r="I280" s="452" t="s">
        <v>2134</v>
      </c>
      <c r="J280" s="438"/>
      <c r="K280" s="524" t="s">
        <v>1098</v>
      </c>
      <c r="L280" s="504"/>
      <c r="M280" s="500"/>
      <c r="N280" s="500"/>
      <c r="O280" s="500"/>
      <c r="P280" s="500"/>
      <c r="Q280" s="500"/>
      <c r="R280" s="500"/>
      <c r="S280" s="500"/>
      <c r="T280" s="500"/>
      <c r="U280" s="500"/>
      <c r="V280" s="500"/>
      <c r="W280" s="500"/>
      <c r="X280" s="500"/>
      <c r="Y280" s="500"/>
      <c r="Z280" s="500"/>
      <c r="AA280" s="508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</row>
    <row r="281" spans="1:43" s="11" customFormat="1">
      <c r="A281" s="438" t="s">
        <v>623</v>
      </c>
      <c r="B281" s="525" t="s">
        <v>901</v>
      </c>
      <c r="C281" s="438"/>
      <c r="D281" s="521"/>
      <c r="E281" s="440"/>
      <c r="F281" s="440"/>
      <c r="G281" s="522">
        <v>2016</v>
      </c>
      <c r="H281" s="527">
        <v>5109.42</v>
      </c>
      <c r="I281" s="452" t="s">
        <v>2134</v>
      </c>
      <c r="J281" s="438"/>
      <c r="K281" s="524" t="s">
        <v>1132</v>
      </c>
      <c r="L281" s="504"/>
      <c r="M281" s="500"/>
      <c r="N281" s="500"/>
      <c r="O281" s="500"/>
      <c r="P281" s="500"/>
      <c r="Q281" s="500"/>
      <c r="R281" s="500"/>
      <c r="S281" s="500"/>
      <c r="T281" s="500"/>
      <c r="U281" s="500"/>
      <c r="V281" s="500"/>
      <c r="W281" s="500"/>
      <c r="X281" s="500"/>
      <c r="Y281" s="500"/>
      <c r="Z281" s="500"/>
      <c r="AA281" s="508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</row>
    <row r="282" spans="1:43" s="11" customFormat="1" ht="24">
      <c r="A282" s="438" t="s">
        <v>624</v>
      </c>
      <c r="B282" s="525" t="s">
        <v>902</v>
      </c>
      <c r="C282" s="438"/>
      <c r="D282" s="521"/>
      <c r="E282" s="440"/>
      <c r="F282" s="440"/>
      <c r="G282" s="522">
        <v>2017</v>
      </c>
      <c r="H282" s="527">
        <v>23000</v>
      </c>
      <c r="I282" s="452" t="s">
        <v>2134</v>
      </c>
      <c r="J282" s="438"/>
      <c r="K282" s="524" t="s">
        <v>1133</v>
      </c>
      <c r="L282" s="504"/>
      <c r="M282" s="500"/>
      <c r="N282" s="500"/>
      <c r="O282" s="500"/>
      <c r="P282" s="500"/>
      <c r="Q282" s="500"/>
      <c r="R282" s="500"/>
      <c r="S282" s="500"/>
      <c r="T282" s="500"/>
      <c r="U282" s="500"/>
      <c r="V282" s="500"/>
      <c r="W282" s="500"/>
      <c r="X282" s="500"/>
      <c r="Y282" s="500"/>
      <c r="Z282" s="500"/>
      <c r="AA282" s="508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</row>
    <row r="283" spans="1:43" s="11" customFormat="1" ht="24">
      <c r="A283" s="438" t="s">
        <v>625</v>
      </c>
      <c r="B283" s="525" t="s">
        <v>903</v>
      </c>
      <c r="C283" s="438"/>
      <c r="D283" s="521"/>
      <c r="E283" s="440"/>
      <c r="F283" s="440"/>
      <c r="G283" s="522">
        <v>2017</v>
      </c>
      <c r="H283" s="527">
        <v>25000</v>
      </c>
      <c r="I283" s="452" t="s">
        <v>2134</v>
      </c>
      <c r="J283" s="438"/>
      <c r="K283" s="524" t="s">
        <v>1134</v>
      </c>
      <c r="L283" s="504"/>
      <c r="M283" s="500"/>
      <c r="N283" s="500"/>
      <c r="O283" s="500"/>
      <c r="P283" s="500"/>
      <c r="Q283" s="500"/>
      <c r="R283" s="500"/>
      <c r="S283" s="500"/>
      <c r="T283" s="500"/>
      <c r="U283" s="500"/>
      <c r="V283" s="500"/>
      <c r="W283" s="500"/>
      <c r="X283" s="500"/>
      <c r="Y283" s="500"/>
      <c r="Z283" s="500"/>
      <c r="AA283" s="508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</row>
    <row r="284" spans="1:43" s="11" customFormat="1">
      <c r="A284" s="438" t="s">
        <v>626</v>
      </c>
      <c r="B284" s="525" t="s">
        <v>904</v>
      </c>
      <c r="C284" s="438"/>
      <c r="D284" s="521"/>
      <c r="E284" s="440"/>
      <c r="F284" s="440"/>
      <c r="G284" s="522">
        <v>2017</v>
      </c>
      <c r="H284" s="527">
        <v>6000</v>
      </c>
      <c r="I284" s="452" t="s">
        <v>2134</v>
      </c>
      <c r="J284" s="438"/>
      <c r="K284" s="524" t="s">
        <v>1128</v>
      </c>
      <c r="L284" s="504"/>
      <c r="M284" s="500"/>
      <c r="N284" s="500"/>
      <c r="O284" s="500"/>
      <c r="P284" s="500"/>
      <c r="Q284" s="500"/>
      <c r="R284" s="500"/>
      <c r="S284" s="500"/>
      <c r="T284" s="500"/>
      <c r="U284" s="500"/>
      <c r="V284" s="500"/>
      <c r="W284" s="500"/>
      <c r="X284" s="500"/>
      <c r="Y284" s="500"/>
      <c r="Z284" s="500"/>
      <c r="AA284" s="508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</row>
    <row r="285" spans="1:43" s="11" customFormat="1">
      <c r="A285" s="438" t="s">
        <v>627</v>
      </c>
      <c r="B285" s="525" t="s">
        <v>905</v>
      </c>
      <c r="C285" s="438"/>
      <c r="D285" s="521"/>
      <c r="E285" s="440"/>
      <c r="F285" s="440"/>
      <c r="G285" s="522">
        <v>2017</v>
      </c>
      <c r="H285" s="527">
        <v>13115</v>
      </c>
      <c r="I285" s="452" t="s">
        <v>2134</v>
      </c>
      <c r="J285" s="438"/>
      <c r="K285" s="524" t="s">
        <v>1131</v>
      </c>
      <c r="L285" s="504"/>
      <c r="M285" s="500"/>
      <c r="N285" s="500"/>
      <c r="O285" s="500"/>
      <c r="P285" s="500"/>
      <c r="Q285" s="500"/>
      <c r="R285" s="500"/>
      <c r="S285" s="500"/>
      <c r="T285" s="500"/>
      <c r="U285" s="500"/>
      <c r="V285" s="500"/>
      <c r="W285" s="500"/>
      <c r="X285" s="500"/>
      <c r="Y285" s="500"/>
      <c r="Z285" s="500"/>
      <c r="AA285" s="508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</row>
    <row r="286" spans="1:43" s="11" customFormat="1" ht="36">
      <c r="A286" s="438" t="s">
        <v>628</v>
      </c>
      <c r="B286" s="525" t="s">
        <v>906</v>
      </c>
      <c r="C286" s="438"/>
      <c r="D286" s="521"/>
      <c r="E286" s="440"/>
      <c r="F286" s="440"/>
      <c r="G286" s="522">
        <v>2017</v>
      </c>
      <c r="H286" s="527">
        <v>173887.22</v>
      </c>
      <c r="I286" s="452" t="s">
        <v>2134</v>
      </c>
      <c r="J286" s="438"/>
      <c r="K286" s="524" t="s">
        <v>1135</v>
      </c>
      <c r="L286" s="504"/>
      <c r="M286" s="500"/>
      <c r="N286" s="500"/>
      <c r="O286" s="500"/>
      <c r="P286" s="500"/>
      <c r="Q286" s="500"/>
      <c r="R286" s="500"/>
      <c r="S286" s="500"/>
      <c r="T286" s="500"/>
      <c r="U286" s="500"/>
      <c r="V286" s="500"/>
      <c r="W286" s="500"/>
      <c r="X286" s="500"/>
      <c r="Y286" s="500"/>
      <c r="Z286" s="500"/>
      <c r="AA286" s="508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</row>
    <row r="287" spans="1:43" s="11" customFormat="1" ht="24">
      <c r="A287" s="438" t="s">
        <v>629</v>
      </c>
      <c r="B287" s="525" t="s">
        <v>907</v>
      </c>
      <c r="C287" s="438"/>
      <c r="D287" s="521"/>
      <c r="E287" s="440"/>
      <c r="F287" s="440"/>
      <c r="G287" s="522">
        <v>2017</v>
      </c>
      <c r="H287" s="527">
        <v>1455.19</v>
      </c>
      <c r="I287" s="452" t="s">
        <v>2134</v>
      </c>
      <c r="J287" s="438"/>
      <c r="K287" s="524" t="s">
        <v>1135</v>
      </c>
      <c r="L287" s="504"/>
      <c r="M287" s="500"/>
      <c r="N287" s="500"/>
      <c r="O287" s="500"/>
      <c r="P287" s="500"/>
      <c r="Q287" s="500"/>
      <c r="R287" s="500"/>
      <c r="S287" s="500"/>
      <c r="T287" s="500"/>
      <c r="U287" s="500"/>
      <c r="V287" s="500"/>
      <c r="W287" s="500"/>
      <c r="X287" s="500"/>
      <c r="Y287" s="500"/>
      <c r="Z287" s="500"/>
      <c r="AA287" s="508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</row>
    <row r="288" spans="1:43" s="11" customFormat="1" ht="24">
      <c r="A288" s="438" t="s">
        <v>630</v>
      </c>
      <c r="B288" s="525" t="s">
        <v>908</v>
      </c>
      <c r="C288" s="438"/>
      <c r="D288" s="521"/>
      <c r="E288" s="440"/>
      <c r="F288" s="440"/>
      <c r="G288" s="522">
        <v>2017</v>
      </c>
      <c r="H288" s="527">
        <v>60689.43</v>
      </c>
      <c r="I288" s="452" t="s">
        <v>2134</v>
      </c>
      <c r="J288" s="438"/>
      <c r="K288" s="524" t="s">
        <v>1135</v>
      </c>
      <c r="L288" s="504"/>
      <c r="M288" s="500"/>
      <c r="N288" s="500"/>
      <c r="O288" s="500"/>
      <c r="P288" s="500"/>
      <c r="Q288" s="500"/>
      <c r="R288" s="500"/>
      <c r="S288" s="500"/>
      <c r="T288" s="500"/>
      <c r="U288" s="500"/>
      <c r="V288" s="500"/>
      <c r="W288" s="500"/>
      <c r="X288" s="500"/>
      <c r="Y288" s="500"/>
      <c r="Z288" s="500"/>
      <c r="AA288" s="508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</row>
    <row r="289" spans="1:43" s="11" customFormat="1">
      <c r="A289" s="438" t="s">
        <v>631</v>
      </c>
      <c r="B289" s="525" t="s">
        <v>909</v>
      </c>
      <c r="C289" s="438"/>
      <c r="D289" s="521"/>
      <c r="E289" s="440"/>
      <c r="F289" s="440"/>
      <c r="G289" s="522">
        <v>2017</v>
      </c>
      <c r="H289" s="527">
        <v>278046.36</v>
      </c>
      <c r="I289" s="452" t="s">
        <v>2134</v>
      </c>
      <c r="J289" s="438"/>
      <c r="K289" s="524" t="s">
        <v>1135</v>
      </c>
      <c r="L289" s="504"/>
      <c r="M289" s="500"/>
      <c r="N289" s="500"/>
      <c r="O289" s="500"/>
      <c r="P289" s="500"/>
      <c r="Q289" s="500"/>
      <c r="R289" s="500"/>
      <c r="S289" s="500"/>
      <c r="T289" s="500"/>
      <c r="U289" s="500"/>
      <c r="V289" s="500"/>
      <c r="W289" s="500"/>
      <c r="X289" s="500"/>
      <c r="Y289" s="500"/>
      <c r="Z289" s="500"/>
      <c r="AA289" s="508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</row>
    <row r="290" spans="1:43" s="11" customFormat="1" ht="24">
      <c r="A290" s="438" t="s">
        <v>632</v>
      </c>
      <c r="B290" s="525" t="s">
        <v>910</v>
      </c>
      <c r="C290" s="438"/>
      <c r="D290" s="521"/>
      <c r="E290" s="440"/>
      <c r="F290" s="440"/>
      <c r="G290" s="522">
        <v>2017</v>
      </c>
      <c r="H290" s="527">
        <v>114658.94</v>
      </c>
      <c r="I290" s="452" t="s">
        <v>2134</v>
      </c>
      <c r="J290" s="438"/>
      <c r="K290" s="524" t="s">
        <v>1135</v>
      </c>
      <c r="L290" s="504"/>
      <c r="M290" s="500"/>
      <c r="N290" s="500"/>
      <c r="O290" s="500"/>
      <c r="P290" s="500"/>
      <c r="Q290" s="500"/>
      <c r="R290" s="500"/>
      <c r="S290" s="500"/>
      <c r="T290" s="500"/>
      <c r="U290" s="500"/>
      <c r="V290" s="500"/>
      <c r="W290" s="500"/>
      <c r="X290" s="500"/>
      <c r="Y290" s="500"/>
      <c r="Z290" s="500"/>
      <c r="AA290" s="508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</row>
    <row r="291" spans="1:43" s="11" customFormat="1">
      <c r="A291" s="438" t="s">
        <v>633</v>
      </c>
      <c r="B291" s="525" t="s">
        <v>911</v>
      </c>
      <c r="C291" s="438"/>
      <c r="D291" s="521"/>
      <c r="E291" s="440"/>
      <c r="F291" s="440"/>
      <c r="G291" s="522">
        <v>2017</v>
      </c>
      <c r="H291" s="527">
        <v>62086.98</v>
      </c>
      <c r="I291" s="452" t="s">
        <v>2134</v>
      </c>
      <c r="J291" s="438"/>
      <c r="K291" s="524" t="s">
        <v>1135</v>
      </c>
      <c r="L291" s="504"/>
      <c r="M291" s="500"/>
      <c r="N291" s="500"/>
      <c r="O291" s="500"/>
      <c r="P291" s="500"/>
      <c r="Q291" s="500"/>
      <c r="R291" s="500"/>
      <c r="S291" s="500"/>
      <c r="T291" s="500"/>
      <c r="U291" s="500"/>
      <c r="V291" s="500"/>
      <c r="W291" s="500"/>
      <c r="X291" s="500"/>
      <c r="Y291" s="500"/>
      <c r="Z291" s="500"/>
      <c r="AA291" s="508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</row>
    <row r="292" spans="1:43" s="11" customFormat="1" ht="24">
      <c r="A292" s="438" t="s">
        <v>634</v>
      </c>
      <c r="B292" s="525" t="s">
        <v>912</v>
      </c>
      <c r="C292" s="438"/>
      <c r="D292" s="521"/>
      <c r="E292" s="440"/>
      <c r="F292" s="440"/>
      <c r="G292" s="522">
        <v>2017</v>
      </c>
      <c r="H292" s="527">
        <v>38500.550000000003</v>
      </c>
      <c r="I292" s="452" t="s">
        <v>2134</v>
      </c>
      <c r="J292" s="438"/>
      <c r="K292" s="524" t="s">
        <v>1135</v>
      </c>
      <c r="L292" s="504"/>
      <c r="M292" s="500"/>
      <c r="N292" s="500"/>
      <c r="O292" s="500"/>
      <c r="P292" s="500"/>
      <c r="Q292" s="500"/>
      <c r="R292" s="500"/>
      <c r="S292" s="500"/>
      <c r="T292" s="500"/>
      <c r="U292" s="500"/>
      <c r="V292" s="500"/>
      <c r="W292" s="500"/>
      <c r="X292" s="500"/>
      <c r="Y292" s="500"/>
      <c r="Z292" s="500"/>
      <c r="AA292" s="508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</row>
    <row r="293" spans="1:43" s="11" customFormat="1">
      <c r="A293" s="438" t="s">
        <v>635</v>
      </c>
      <c r="B293" s="525" t="s">
        <v>913</v>
      </c>
      <c r="C293" s="438"/>
      <c r="D293" s="521"/>
      <c r="E293" s="440"/>
      <c r="F293" s="440"/>
      <c r="G293" s="522">
        <v>2017</v>
      </c>
      <c r="H293" s="527">
        <v>30528.69</v>
      </c>
      <c r="I293" s="452" t="s">
        <v>2134</v>
      </c>
      <c r="J293" s="438"/>
      <c r="K293" s="524" t="s">
        <v>1136</v>
      </c>
      <c r="L293" s="504"/>
      <c r="M293" s="500"/>
      <c r="N293" s="500"/>
      <c r="O293" s="500"/>
      <c r="P293" s="500"/>
      <c r="Q293" s="500"/>
      <c r="R293" s="500"/>
      <c r="S293" s="500"/>
      <c r="T293" s="500"/>
      <c r="U293" s="500"/>
      <c r="V293" s="500"/>
      <c r="W293" s="500"/>
      <c r="X293" s="500"/>
      <c r="Y293" s="500"/>
      <c r="Z293" s="500"/>
      <c r="AA293" s="508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</row>
    <row r="294" spans="1:43" s="11" customFormat="1" ht="24">
      <c r="A294" s="438" t="s">
        <v>636</v>
      </c>
      <c r="B294" s="525" t="s">
        <v>914</v>
      </c>
      <c r="C294" s="438"/>
      <c r="D294" s="521"/>
      <c r="E294" s="440"/>
      <c r="F294" s="440"/>
      <c r="G294" s="522">
        <v>2017</v>
      </c>
      <c r="H294" s="527">
        <v>70705.52</v>
      </c>
      <c r="I294" s="452" t="s">
        <v>2134</v>
      </c>
      <c r="J294" s="438"/>
      <c r="K294" s="524" t="s">
        <v>1136</v>
      </c>
      <c r="L294" s="504"/>
      <c r="M294" s="500"/>
      <c r="N294" s="500"/>
      <c r="O294" s="500"/>
      <c r="P294" s="500"/>
      <c r="Q294" s="500"/>
      <c r="R294" s="500"/>
      <c r="S294" s="500"/>
      <c r="T294" s="500"/>
      <c r="U294" s="500"/>
      <c r="V294" s="500"/>
      <c r="W294" s="500"/>
      <c r="X294" s="500"/>
      <c r="Y294" s="500"/>
      <c r="Z294" s="500"/>
      <c r="AA294" s="508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</row>
    <row r="295" spans="1:43" s="11" customFormat="1" ht="24">
      <c r="A295" s="438" t="s">
        <v>637</v>
      </c>
      <c r="B295" s="525" t="s">
        <v>915</v>
      </c>
      <c r="C295" s="438"/>
      <c r="D295" s="521"/>
      <c r="E295" s="440"/>
      <c r="F295" s="440"/>
      <c r="G295" s="522">
        <v>2017</v>
      </c>
      <c r="H295" s="527">
        <v>197285.24</v>
      </c>
      <c r="I295" s="452" t="s">
        <v>2134</v>
      </c>
      <c r="J295" s="438"/>
      <c r="K295" s="524" t="s">
        <v>1136</v>
      </c>
      <c r="L295" s="504"/>
      <c r="M295" s="500"/>
      <c r="N295" s="500"/>
      <c r="O295" s="500"/>
      <c r="P295" s="500"/>
      <c r="Q295" s="500"/>
      <c r="R295" s="500"/>
      <c r="S295" s="500"/>
      <c r="T295" s="500"/>
      <c r="U295" s="500"/>
      <c r="V295" s="500"/>
      <c r="W295" s="500"/>
      <c r="X295" s="500"/>
      <c r="Y295" s="500"/>
      <c r="Z295" s="500"/>
      <c r="AA295" s="508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</row>
    <row r="296" spans="1:43" s="11" customFormat="1">
      <c r="A296" s="438" t="s">
        <v>638</v>
      </c>
      <c r="B296" s="525" t="s">
        <v>916</v>
      </c>
      <c r="C296" s="438"/>
      <c r="D296" s="521"/>
      <c r="E296" s="440"/>
      <c r="F296" s="440"/>
      <c r="G296" s="522">
        <v>2017</v>
      </c>
      <c r="H296" s="527">
        <v>912223.01</v>
      </c>
      <c r="I296" s="452" t="s">
        <v>2134</v>
      </c>
      <c r="J296" s="438"/>
      <c r="K296" s="524" t="s">
        <v>1136</v>
      </c>
      <c r="L296" s="504"/>
      <c r="M296" s="500"/>
      <c r="N296" s="500"/>
      <c r="O296" s="500"/>
      <c r="P296" s="500"/>
      <c r="Q296" s="500"/>
      <c r="R296" s="500"/>
      <c r="S296" s="500"/>
      <c r="T296" s="500"/>
      <c r="U296" s="500"/>
      <c r="V296" s="500"/>
      <c r="W296" s="500"/>
      <c r="X296" s="500"/>
      <c r="Y296" s="500"/>
      <c r="Z296" s="500"/>
      <c r="AA296" s="508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</row>
    <row r="297" spans="1:43" s="11" customFormat="1">
      <c r="A297" s="438" t="s">
        <v>639</v>
      </c>
      <c r="B297" s="525" t="s">
        <v>917</v>
      </c>
      <c r="C297" s="438"/>
      <c r="D297" s="521"/>
      <c r="E297" s="528"/>
      <c r="F297" s="528"/>
      <c r="G297" s="522">
        <v>2017</v>
      </c>
      <c r="H297" s="527">
        <v>27048.19</v>
      </c>
      <c r="I297" s="452" t="s">
        <v>2134</v>
      </c>
      <c r="J297" s="438"/>
      <c r="K297" s="524" t="s">
        <v>1136</v>
      </c>
      <c r="L297" s="504"/>
      <c r="M297" s="500"/>
      <c r="N297" s="500"/>
      <c r="O297" s="500"/>
      <c r="P297" s="500"/>
      <c r="Q297" s="500"/>
      <c r="R297" s="500"/>
      <c r="S297" s="500"/>
      <c r="T297" s="500"/>
      <c r="U297" s="500"/>
      <c r="V297" s="500"/>
      <c r="W297" s="500"/>
      <c r="X297" s="500"/>
      <c r="Y297" s="500"/>
      <c r="Z297" s="500"/>
      <c r="AA297" s="508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</row>
    <row r="298" spans="1:43" s="11" customFormat="1" ht="24">
      <c r="A298" s="438" t="s">
        <v>640</v>
      </c>
      <c r="B298" s="525" t="s">
        <v>918</v>
      </c>
      <c r="C298" s="438"/>
      <c r="D298" s="521"/>
      <c r="E298" s="440"/>
      <c r="F298" s="440"/>
      <c r="G298" s="522">
        <v>2017</v>
      </c>
      <c r="H298" s="527">
        <v>6413.97</v>
      </c>
      <c r="I298" s="452" t="s">
        <v>2134</v>
      </c>
      <c r="J298" s="438"/>
      <c r="K298" s="524" t="s">
        <v>1136</v>
      </c>
      <c r="L298" s="504"/>
      <c r="M298" s="500"/>
      <c r="N298" s="500"/>
      <c r="O298" s="500"/>
      <c r="P298" s="500"/>
      <c r="Q298" s="500"/>
      <c r="R298" s="500"/>
      <c r="S298" s="500"/>
      <c r="T298" s="500"/>
      <c r="U298" s="500"/>
      <c r="V298" s="500"/>
      <c r="W298" s="500"/>
      <c r="X298" s="500"/>
      <c r="Y298" s="500"/>
      <c r="Z298" s="500"/>
      <c r="AA298" s="508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</row>
    <row r="299" spans="1:43" s="11" customFormat="1" ht="24">
      <c r="A299" s="438" t="s">
        <v>641</v>
      </c>
      <c r="B299" s="525" t="s">
        <v>919</v>
      </c>
      <c r="C299" s="438"/>
      <c r="D299" s="521"/>
      <c r="E299" s="440"/>
      <c r="F299" s="440"/>
      <c r="G299" s="522">
        <v>2017</v>
      </c>
      <c r="H299" s="527">
        <v>68683.94</v>
      </c>
      <c r="I299" s="452" t="s">
        <v>2134</v>
      </c>
      <c r="J299" s="438"/>
      <c r="K299" s="524" t="s">
        <v>1137</v>
      </c>
      <c r="L299" s="504"/>
      <c r="M299" s="500"/>
      <c r="N299" s="500"/>
      <c r="O299" s="500"/>
      <c r="P299" s="500"/>
      <c r="Q299" s="500"/>
      <c r="R299" s="500"/>
      <c r="S299" s="500"/>
      <c r="T299" s="500"/>
      <c r="U299" s="500"/>
      <c r="V299" s="500"/>
      <c r="W299" s="500"/>
      <c r="X299" s="500"/>
      <c r="Y299" s="500"/>
      <c r="Z299" s="500"/>
      <c r="AA299" s="508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</row>
    <row r="300" spans="1:43" s="11" customFormat="1">
      <c r="A300" s="438" t="s">
        <v>642</v>
      </c>
      <c r="B300" s="525" t="s">
        <v>920</v>
      </c>
      <c r="C300" s="438"/>
      <c r="D300" s="521"/>
      <c r="E300" s="440"/>
      <c r="F300" s="440"/>
      <c r="G300" s="522">
        <v>2017</v>
      </c>
      <c r="H300" s="527">
        <v>48694.41</v>
      </c>
      <c r="I300" s="452" t="s">
        <v>2134</v>
      </c>
      <c r="J300" s="438"/>
      <c r="K300" s="524" t="s">
        <v>1138</v>
      </c>
      <c r="L300" s="504"/>
      <c r="M300" s="500"/>
      <c r="N300" s="500"/>
      <c r="O300" s="500"/>
      <c r="P300" s="500"/>
      <c r="Q300" s="500"/>
      <c r="R300" s="500"/>
      <c r="S300" s="500"/>
      <c r="T300" s="500"/>
      <c r="U300" s="500"/>
      <c r="V300" s="500"/>
      <c r="W300" s="500"/>
      <c r="X300" s="500"/>
      <c r="Y300" s="500"/>
      <c r="Z300" s="500"/>
      <c r="AA300" s="508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</row>
    <row r="301" spans="1:43" s="56" customFormat="1">
      <c r="A301" s="438" t="s">
        <v>643</v>
      </c>
      <c r="B301" s="525" t="s">
        <v>921</v>
      </c>
      <c r="C301" s="438"/>
      <c r="D301" s="521"/>
      <c r="E301" s="440"/>
      <c r="F301" s="440"/>
      <c r="G301" s="522">
        <v>2017</v>
      </c>
      <c r="H301" s="527">
        <v>77409.52</v>
      </c>
      <c r="I301" s="452" t="s">
        <v>2134</v>
      </c>
      <c r="J301" s="438"/>
      <c r="K301" s="524" t="s">
        <v>1096</v>
      </c>
      <c r="L301" s="529"/>
      <c r="M301" s="500"/>
      <c r="N301" s="500"/>
      <c r="O301" s="500"/>
      <c r="P301" s="500"/>
      <c r="Q301" s="500"/>
      <c r="R301" s="500"/>
      <c r="S301" s="500"/>
      <c r="T301" s="500"/>
      <c r="U301" s="500"/>
      <c r="V301" s="500"/>
      <c r="W301" s="500"/>
      <c r="X301" s="500"/>
      <c r="Y301" s="500"/>
      <c r="Z301" s="500"/>
      <c r="AA301" s="508"/>
      <c r="AB301" s="257"/>
      <c r="AC301" s="257"/>
      <c r="AD301" s="257"/>
      <c r="AE301" s="257"/>
      <c r="AF301" s="257"/>
      <c r="AG301" s="257"/>
      <c r="AH301" s="257"/>
      <c r="AI301" s="257"/>
      <c r="AJ301" s="257"/>
      <c r="AK301" s="257"/>
      <c r="AL301" s="257"/>
      <c r="AM301" s="257"/>
      <c r="AN301" s="257"/>
      <c r="AO301" s="257"/>
      <c r="AP301" s="257"/>
      <c r="AQ301" s="257"/>
    </row>
    <row r="302" spans="1:43" s="11" customFormat="1">
      <c r="A302" s="438" t="s">
        <v>644</v>
      </c>
      <c r="B302" s="525" t="s">
        <v>922</v>
      </c>
      <c r="C302" s="438"/>
      <c r="D302" s="521"/>
      <c r="E302" s="440"/>
      <c r="F302" s="440"/>
      <c r="G302" s="522">
        <v>2017</v>
      </c>
      <c r="H302" s="527">
        <v>46094.96</v>
      </c>
      <c r="I302" s="452" t="s">
        <v>2134</v>
      </c>
      <c r="J302" s="438"/>
      <c r="K302" s="524" t="s">
        <v>131</v>
      </c>
      <c r="L302" s="504"/>
      <c r="M302" s="500"/>
      <c r="N302" s="500"/>
      <c r="O302" s="500"/>
      <c r="P302" s="500"/>
      <c r="Q302" s="500"/>
      <c r="R302" s="500"/>
      <c r="S302" s="500"/>
      <c r="T302" s="500"/>
      <c r="U302" s="500"/>
      <c r="V302" s="500"/>
      <c r="W302" s="500"/>
      <c r="X302" s="500"/>
      <c r="Y302" s="500"/>
      <c r="Z302" s="500"/>
      <c r="AA302" s="508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</row>
    <row r="303" spans="1:43" s="11" customFormat="1" ht="24">
      <c r="A303" s="438" t="s">
        <v>645</v>
      </c>
      <c r="B303" s="525" t="s">
        <v>923</v>
      </c>
      <c r="C303" s="438"/>
      <c r="D303" s="521"/>
      <c r="E303" s="440"/>
      <c r="F303" s="440"/>
      <c r="G303" s="522">
        <v>2017</v>
      </c>
      <c r="H303" s="527">
        <v>77579.45</v>
      </c>
      <c r="I303" s="452" t="s">
        <v>2134</v>
      </c>
      <c r="J303" s="438"/>
      <c r="K303" s="524" t="s">
        <v>131</v>
      </c>
      <c r="L303" s="504"/>
      <c r="M303" s="500"/>
      <c r="N303" s="500"/>
      <c r="O303" s="500"/>
      <c r="P303" s="500"/>
      <c r="Q303" s="500"/>
      <c r="R303" s="500"/>
      <c r="S303" s="500"/>
      <c r="T303" s="500"/>
      <c r="U303" s="500"/>
      <c r="V303" s="500"/>
      <c r="W303" s="500"/>
      <c r="X303" s="500"/>
      <c r="Y303" s="500"/>
      <c r="Z303" s="500"/>
      <c r="AA303" s="508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</row>
    <row r="304" spans="1:43" s="11" customFormat="1">
      <c r="A304" s="438" t="s">
        <v>646</v>
      </c>
      <c r="B304" s="525" t="s">
        <v>924</v>
      </c>
      <c r="C304" s="438"/>
      <c r="D304" s="521"/>
      <c r="E304" s="440"/>
      <c r="F304" s="440"/>
      <c r="G304" s="522">
        <v>2017</v>
      </c>
      <c r="H304" s="527">
        <v>15580.71</v>
      </c>
      <c r="I304" s="452" t="s">
        <v>2134</v>
      </c>
      <c r="J304" s="438"/>
      <c r="K304" s="524" t="s">
        <v>1139</v>
      </c>
      <c r="L304" s="504"/>
      <c r="M304" s="500"/>
      <c r="N304" s="500"/>
      <c r="O304" s="500"/>
      <c r="P304" s="500"/>
      <c r="Q304" s="500"/>
      <c r="R304" s="500"/>
      <c r="S304" s="500"/>
      <c r="T304" s="500"/>
      <c r="U304" s="500"/>
      <c r="V304" s="500"/>
      <c r="W304" s="500"/>
      <c r="X304" s="500"/>
      <c r="Y304" s="500"/>
      <c r="Z304" s="500"/>
      <c r="AA304" s="508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</row>
    <row r="305" spans="1:43" s="11" customFormat="1">
      <c r="A305" s="438" t="s">
        <v>647</v>
      </c>
      <c r="B305" s="525" t="s">
        <v>925</v>
      </c>
      <c r="C305" s="438"/>
      <c r="D305" s="521"/>
      <c r="E305" s="440"/>
      <c r="F305" s="440"/>
      <c r="G305" s="522">
        <v>2017</v>
      </c>
      <c r="H305" s="527">
        <v>5000</v>
      </c>
      <c r="I305" s="452" t="s">
        <v>2134</v>
      </c>
      <c r="J305" s="438"/>
      <c r="K305" s="524" t="s">
        <v>1140</v>
      </c>
      <c r="L305" s="504"/>
      <c r="M305" s="500"/>
      <c r="N305" s="500"/>
      <c r="O305" s="500"/>
      <c r="P305" s="500"/>
      <c r="Q305" s="500"/>
      <c r="R305" s="500"/>
      <c r="S305" s="500"/>
      <c r="T305" s="500"/>
      <c r="U305" s="500"/>
      <c r="V305" s="500"/>
      <c r="W305" s="500"/>
      <c r="X305" s="500"/>
      <c r="Y305" s="500"/>
      <c r="Z305" s="500"/>
      <c r="AA305" s="508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</row>
    <row r="306" spans="1:43" s="11" customFormat="1" ht="24">
      <c r="A306" s="438" t="s">
        <v>648</v>
      </c>
      <c r="B306" s="525" t="s">
        <v>926</v>
      </c>
      <c r="C306" s="438"/>
      <c r="D306" s="521"/>
      <c r="E306" s="440"/>
      <c r="F306" s="440"/>
      <c r="G306" s="522">
        <v>2017</v>
      </c>
      <c r="H306" s="527">
        <v>285365.78000000003</v>
      </c>
      <c r="I306" s="452" t="s">
        <v>2134</v>
      </c>
      <c r="J306" s="438"/>
      <c r="K306" s="524" t="s">
        <v>1141</v>
      </c>
      <c r="L306" s="504"/>
      <c r="M306" s="500"/>
      <c r="N306" s="500"/>
      <c r="O306" s="500"/>
      <c r="P306" s="500"/>
      <c r="Q306" s="500"/>
      <c r="R306" s="500"/>
      <c r="S306" s="500"/>
      <c r="T306" s="500"/>
      <c r="U306" s="500"/>
      <c r="V306" s="500"/>
      <c r="W306" s="500"/>
      <c r="X306" s="500"/>
      <c r="Y306" s="500"/>
      <c r="Z306" s="500"/>
      <c r="AA306" s="508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</row>
    <row r="307" spans="1:43" s="11" customFormat="1">
      <c r="A307" s="438" t="s">
        <v>649</v>
      </c>
      <c r="B307" s="525" t="s">
        <v>927</v>
      </c>
      <c r="C307" s="438"/>
      <c r="D307" s="521"/>
      <c r="E307" s="440"/>
      <c r="F307" s="440"/>
      <c r="G307" s="522">
        <v>2017</v>
      </c>
      <c r="H307" s="527">
        <v>62053.16</v>
      </c>
      <c r="I307" s="452" t="s">
        <v>2134</v>
      </c>
      <c r="J307" s="438"/>
      <c r="K307" s="524" t="s">
        <v>1134</v>
      </c>
      <c r="L307" s="504"/>
      <c r="M307" s="500"/>
      <c r="N307" s="500"/>
      <c r="O307" s="500"/>
      <c r="P307" s="500"/>
      <c r="Q307" s="500"/>
      <c r="R307" s="500"/>
      <c r="S307" s="500"/>
      <c r="T307" s="500"/>
      <c r="U307" s="500"/>
      <c r="V307" s="500"/>
      <c r="W307" s="500"/>
      <c r="X307" s="500"/>
      <c r="Y307" s="500"/>
      <c r="Z307" s="500"/>
      <c r="AA307" s="508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</row>
    <row r="308" spans="1:43" s="11" customFormat="1">
      <c r="A308" s="438" t="s">
        <v>650</v>
      </c>
      <c r="B308" s="525" t="s">
        <v>928</v>
      </c>
      <c r="C308" s="438"/>
      <c r="D308" s="521"/>
      <c r="E308" s="440"/>
      <c r="F308" s="440"/>
      <c r="G308" s="522">
        <v>2017</v>
      </c>
      <c r="H308" s="527">
        <v>28173.38</v>
      </c>
      <c r="I308" s="452" t="s">
        <v>2134</v>
      </c>
      <c r="J308" s="438"/>
      <c r="K308" s="524" t="s">
        <v>1142</v>
      </c>
      <c r="L308" s="504"/>
      <c r="M308" s="500"/>
      <c r="N308" s="500"/>
      <c r="O308" s="500"/>
      <c r="P308" s="500"/>
      <c r="Q308" s="500"/>
      <c r="R308" s="500"/>
      <c r="S308" s="500"/>
      <c r="T308" s="500"/>
      <c r="U308" s="500"/>
      <c r="V308" s="500"/>
      <c r="W308" s="500"/>
      <c r="X308" s="500"/>
      <c r="Y308" s="500"/>
      <c r="Z308" s="500"/>
      <c r="AA308" s="508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</row>
    <row r="309" spans="1:43" s="11" customFormat="1">
      <c r="A309" s="438" t="s">
        <v>651</v>
      </c>
      <c r="B309" s="525" t="s">
        <v>929</v>
      </c>
      <c r="C309" s="438"/>
      <c r="D309" s="521"/>
      <c r="E309" s="440"/>
      <c r="F309" s="440"/>
      <c r="G309" s="522">
        <v>2017</v>
      </c>
      <c r="H309" s="527">
        <v>10585.28</v>
      </c>
      <c r="I309" s="452" t="s">
        <v>2134</v>
      </c>
      <c r="J309" s="438"/>
      <c r="K309" s="524" t="s">
        <v>1143</v>
      </c>
      <c r="L309" s="504"/>
      <c r="M309" s="500"/>
      <c r="N309" s="500"/>
      <c r="O309" s="500"/>
      <c r="P309" s="500"/>
      <c r="Q309" s="500"/>
      <c r="R309" s="500"/>
      <c r="S309" s="500"/>
      <c r="T309" s="500"/>
      <c r="U309" s="500"/>
      <c r="V309" s="500"/>
      <c r="W309" s="500"/>
      <c r="X309" s="500"/>
      <c r="Y309" s="500"/>
      <c r="Z309" s="500"/>
      <c r="AA309" s="508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</row>
    <row r="310" spans="1:43" s="11" customFormat="1" ht="24">
      <c r="A310" s="438" t="s">
        <v>652</v>
      </c>
      <c r="B310" s="525" t="s">
        <v>930</v>
      </c>
      <c r="C310" s="438"/>
      <c r="D310" s="521"/>
      <c r="E310" s="440"/>
      <c r="F310" s="440"/>
      <c r="G310" s="522">
        <v>2017</v>
      </c>
      <c r="H310" s="527">
        <v>78552.52</v>
      </c>
      <c r="I310" s="452" t="s">
        <v>2134</v>
      </c>
      <c r="J310" s="438"/>
      <c r="K310" s="524" t="s">
        <v>1144</v>
      </c>
      <c r="L310" s="504"/>
      <c r="M310" s="500"/>
      <c r="N310" s="500"/>
      <c r="O310" s="500"/>
      <c r="P310" s="500"/>
      <c r="Q310" s="500"/>
      <c r="R310" s="500"/>
      <c r="S310" s="500"/>
      <c r="T310" s="500"/>
      <c r="U310" s="500"/>
      <c r="V310" s="500"/>
      <c r="W310" s="500"/>
      <c r="X310" s="500"/>
      <c r="Y310" s="500"/>
      <c r="Z310" s="500"/>
      <c r="AA310" s="508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</row>
    <row r="311" spans="1:43" s="11" customFormat="1">
      <c r="A311" s="438" t="s">
        <v>653</v>
      </c>
      <c r="B311" s="525" t="s">
        <v>931</v>
      </c>
      <c r="C311" s="438"/>
      <c r="D311" s="521"/>
      <c r="E311" s="440"/>
      <c r="F311" s="440"/>
      <c r="G311" s="522">
        <v>2017</v>
      </c>
      <c r="H311" s="527">
        <v>61438.5</v>
      </c>
      <c r="I311" s="452" t="s">
        <v>2134</v>
      </c>
      <c r="J311" s="438"/>
      <c r="K311" s="524" t="s">
        <v>1097</v>
      </c>
      <c r="L311" s="504"/>
      <c r="M311" s="500"/>
      <c r="N311" s="500"/>
      <c r="O311" s="500"/>
      <c r="P311" s="500"/>
      <c r="Q311" s="500"/>
      <c r="R311" s="500"/>
      <c r="S311" s="500"/>
      <c r="T311" s="500"/>
      <c r="U311" s="500"/>
      <c r="V311" s="500"/>
      <c r="W311" s="500"/>
      <c r="X311" s="500"/>
      <c r="Y311" s="500"/>
      <c r="Z311" s="500"/>
      <c r="AA311" s="508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</row>
    <row r="312" spans="1:43" s="11" customFormat="1" ht="24">
      <c r="A312" s="438" t="s">
        <v>654</v>
      </c>
      <c r="B312" s="525" t="s">
        <v>932</v>
      </c>
      <c r="C312" s="438"/>
      <c r="D312" s="521"/>
      <c r="E312" s="440"/>
      <c r="F312" s="440"/>
      <c r="G312" s="522">
        <v>2017</v>
      </c>
      <c r="H312" s="527">
        <v>58316.45</v>
      </c>
      <c r="I312" s="452" t="s">
        <v>2134</v>
      </c>
      <c r="J312" s="438"/>
      <c r="K312" s="524" t="s">
        <v>1145</v>
      </c>
      <c r="L312" s="504"/>
      <c r="M312" s="500"/>
      <c r="N312" s="500"/>
      <c r="O312" s="500"/>
      <c r="P312" s="500"/>
      <c r="Q312" s="500"/>
      <c r="R312" s="500"/>
      <c r="S312" s="500"/>
      <c r="T312" s="500"/>
      <c r="U312" s="500"/>
      <c r="V312" s="500"/>
      <c r="W312" s="500"/>
      <c r="X312" s="500"/>
      <c r="Y312" s="500"/>
      <c r="Z312" s="500"/>
      <c r="AA312" s="508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</row>
    <row r="313" spans="1:43" s="11" customFormat="1">
      <c r="A313" s="438" t="s">
        <v>655</v>
      </c>
      <c r="B313" s="525" t="s">
        <v>933</v>
      </c>
      <c r="C313" s="438"/>
      <c r="D313" s="521"/>
      <c r="E313" s="440"/>
      <c r="F313" s="440"/>
      <c r="G313" s="522">
        <v>2017</v>
      </c>
      <c r="H313" s="527">
        <v>189152.67</v>
      </c>
      <c r="I313" s="452" t="s">
        <v>2134</v>
      </c>
      <c r="J313" s="438"/>
      <c r="K313" s="524" t="s">
        <v>1126</v>
      </c>
      <c r="L313" s="504"/>
      <c r="M313" s="500"/>
      <c r="N313" s="500"/>
      <c r="O313" s="500"/>
      <c r="P313" s="500"/>
      <c r="Q313" s="500"/>
      <c r="R313" s="500"/>
      <c r="S313" s="500"/>
      <c r="T313" s="500"/>
      <c r="U313" s="500"/>
      <c r="V313" s="500"/>
      <c r="W313" s="500"/>
      <c r="X313" s="500"/>
      <c r="Y313" s="500"/>
      <c r="Z313" s="500"/>
      <c r="AA313" s="508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</row>
    <row r="314" spans="1:43" s="11" customFormat="1" ht="24">
      <c r="A314" s="438" t="s">
        <v>656</v>
      </c>
      <c r="B314" s="525" t="s">
        <v>934</v>
      </c>
      <c r="C314" s="438"/>
      <c r="D314" s="521"/>
      <c r="E314" s="440"/>
      <c r="F314" s="440"/>
      <c r="G314" s="522">
        <v>2017</v>
      </c>
      <c r="H314" s="527">
        <v>46617.09</v>
      </c>
      <c r="I314" s="452" t="s">
        <v>2134</v>
      </c>
      <c r="J314" s="438"/>
      <c r="K314" s="524" t="s">
        <v>1054</v>
      </c>
      <c r="L314" s="504"/>
      <c r="M314" s="500"/>
      <c r="N314" s="500"/>
      <c r="O314" s="500"/>
      <c r="P314" s="500"/>
      <c r="Q314" s="500"/>
      <c r="R314" s="500"/>
      <c r="S314" s="500"/>
      <c r="T314" s="500"/>
      <c r="U314" s="500"/>
      <c r="V314" s="500"/>
      <c r="W314" s="500"/>
      <c r="X314" s="500"/>
      <c r="Y314" s="500"/>
      <c r="Z314" s="500"/>
      <c r="AA314" s="508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</row>
    <row r="315" spans="1:43" s="11" customFormat="1" ht="24">
      <c r="A315" s="438" t="s">
        <v>657</v>
      </c>
      <c r="B315" s="525" t="s">
        <v>935</v>
      </c>
      <c r="C315" s="438"/>
      <c r="D315" s="521"/>
      <c r="E315" s="440"/>
      <c r="F315" s="440"/>
      <c r="G315" s="522">
        <v>2017</v>
      </c>
      <c r="H315" s="527">
        <v>13316</v>
      </c>
      <c r="I315" s="452" t="s">
        <v>2134</v>
      </c>
      <c r="J315" s="438"/>
      <c r="K315" s="524" t="s">
        <v>986</v>
      </c>
      <c r="L315" s="504"/>
      <c r="M315" s="500"/>
      <c r="N315" s="500"/>
      <c r="O315" s="500"/>
      <c r="P315" s="500"/>
      <c r="Q315" s="500"/>
      <c r="R315" s="500"/>
      <c r="S315" s="500"/>
      <c r="T315" s="500"/>
      <c r="U315" s="500"/>
      <c r="V315" s="500"/>
      <c r="W315" s="500"/>
      <c r="X315" s="500"/>
      <c r="Y315" s="500"/>
      <c r="Z315" s="500"/>
      <c r="AA315" s="508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</row>
    <row r="316" spans="1:43" s="11" customFormat="1">
      <c r="A316" s="438" t="s">
        <v>658</v>
      </c>
      <c r="B316" s="525" t="s">
        <v>936</v>
      </c>
      <c r="C316" s="438"/>
      <c r="D316" s="521"/>
      <c r="E316" s="440"/>
      <c r="F316" s="440"/>
      <c r="G316" s="522">
        <v>2017</v>
      </c>
      <c r="H316" s="527">
        <v>16145</v>
      </c>
      <c r="I316" s="452" t="s">
        <v>2134</v>
      </c>
      <c r="J316" s="438"/>
      <c r="K316" s="524" t="s">
        <v>131</v>
      </c>
      <c r="L316" s="504"/>
      <c r="M316" s="500"/>
      <c r="N316" s="500"/>
      <c r="O316" s="500"/>
      <c r="P316" s="500"/>
      <c r="Q316" s="500"/>
      <c r="R316" s="500"/>
      <c r="S316" s="500"/>
      <c r="T316" s="500"/>
      <c r="U316" s="500"/>
      <c r="V316" s="500"/>
      <c r="W316" s="500"/>
      <c r="X316" s="500"/>
      <c r="Y316" s="500"/>
      <c r="Z316" s="500"/>
      <c r="AA316" s="508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</row>
    <row r="317" spans="1:43" s="11" customFormat="1">
      <c r="A317" s="438" t="s">
        <v>659</v>
      </c>
      <c r="B317" s="525" t="s">
        <v>937</v>
      </c>
      <c r="C317" s="438"/>
      <c r="D317" s="521"/>
      <c r="E317" s="440"/>
      <c r="F317" s="440"/>
      <c r="G317" s="522">
        <v>2017</v>
      </c>
      <c r="H317" s="527">
        <v>6988.2</v>
      </c>
      <c r="I317" s="452" t="s">
        <v>2134</v>
      </c>
      <c r="J317" s="438"/>
      <c r="K317" s="524" t="s">
        <v>1129</v>
      </c>
      <c r="L317" s="504"/>
      <c r="M317" s="500"/>
      <c r="N317" s="500"/>
      <c r="O317" s="500"/>
      <c r="P317" s="500"/>
      <c r="Q317" s="500"/>
      <c r="R317" s="500"/>
      <c r="S317" s="500"/>
      <c r="T317" s="500"/>
      <c r="U317" s="500"/>
      <c r="V317" s="500"/>
      <c r="W317" s="500"/>
      <c r="X317" s="500"/>
      <c r="Y317" s="500"/>
      <c r="Z317" s="500"/>
      <c r="AA317" s="508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</row>
    <row r="318" spans="1:43" s="11" customFormat="1">
      <c r="A318" s="438" t="s">
        <v>660</v>
      </c>
      <c r="B318" s="525" t="s">
        <v>938</v>
      </c>
      <c r="C318" s="438"/>
      <c r="D318" s="521"/>
      <c r="E318" s="440"/>
      <c r="F318" s="440"/>
      <c r="G318" s="522">
        <v>2017</v>
      </c>
      <c r="H318" s="527">
        <v>1167.82</v>
      </c>
      <c r="I318" s="452" t="s">
        <v>2134</v>
      </c>
      <c r="J318" s="438"/>
      <c r="K318" s="524" t="s">
        <v>1146</v>
      </c>
      <c r="L318" s="504"/>
      <c r="M318" s="500"/>
      <c r="N318" s="500"/>
      <c r="O318" s="500"/>
      <c r="P318" s="500"/>
      <c r="Q318" s="500"/>
      <c r="R318" s="500"/>
      <c r="S318" s="500"/>
      <c r="T318" s="500"/>
      <c r="U318" s="500"/>
      <c r="V318" s="500"/>
      <c r="W318" s="500"/>
      <c r="X318" s="500"/>
      <c r="Y318" s="500"/>
      <c r="Z318" s="500"/>
      <c r="AA318" s="508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</row>
    <row r="319" spans="1:43" s="11" customFormat="1" ht="24">
      <c r="A319" s="438" t="s">
        <v>661</v>
      </c>
      <c r="B319" s="525" t="s">
        <v>939</v>
      </c>
      <c r="C319" s="438"/>
      <c r="D319" s="521"/>
      <c r="E319" s="440"/>
      <c r="F319" s="440"/>
      <c r="G319" s="522">
        <v>2017</v>
      </c>
      <c r="H319" s="527">
        <v>2114.5500000000002</v>
      </c>
      <c r="I319" s="452" t="s">
        <v>2134</v>
      </c>
      <c r="J319" s="438"/>
      <c r="K319" s="524" t="s">
        <v>1146</v>
      </c>
      <c r="L319" s="504"/>
      <c r="M319" s="500"/>
      <c r="N319" s="500"/>
      <c r="O319" s="500"/>
      <c r="P319" s="500"/>
      <c r="Q319" s="500"/>
      <c r="R319" s="500"/>
      <c r="S319" s="500"/>
      <c r="T319" s="500"/>
      <c r="U319" s="500"/>
      <c r="V319" s="500"/>
      <c r="W319" s="500"/>
      <c r="X319" s="500"/>
      <c r="Y319" s="500"/>
      <c r="Z319" s="500"/>
      <c r="AA319" s="508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</row>
    <row r="320" spans="1:43" s="11" customFormat="1">
      <c r="A320" s="438" t="s">
        <v>662</v>
      </c>
      <c r="B320" s="525" t="s">
        <v>940</v>
      </c>
      <c r="C320" s="438"/>
      <c r="D320" s="521"/>
      <c r="E320" s="440"/>
      <c r="F320" s="440"/>
      <c r="G320" s="522">
        <v>2017</v>
      </c>
      <c r="H320" s="527">
        <v>11564.98</v>
      </c>
      <c r="I320" s="452" t="s">
        <v>2134</v>
      </c>
      <c r="J320" s="438"/>
      <c r="K320" s="524" t="s">
        <v>1146</v>
      </c>
      <c r="L320" s="504"/>
      <c r="M320" s="500"/>
      <c r="N320" s="500"/>
      <c r="O320" s="500"/>
      <c r="P320" s="500"/>
      <c r="Q320" s="500"/>
      <c r="R320" s="500"/>
      <c r="S320" s="500"/>
      <c r="T320" s="500"/>
      <c r="U320" s="500"/>
      <c r="V320" s="500"/>
      <c r="W320" s="500"/>
      <c r="X320" s="500"/>
      <c r="Y320" s="500"/>
      <c r="Z320" s="500"/>
      <c r="AA320" s="508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</row>
    <row r="321" spans="1:43" s="11" customFormat="1" ht="24">
      <c r="A321" s="438" t="s">
        <v>663</v>
      </c>
      <c r="B321" s="525" t="s">
        <v>941</v>
      </c>
      <c r="C321" s="438"/>
      <c r="D321" s="521"/>
      <c r="E321" s="440"/>
      <c r="F321" s="440"/>
      <c r="G321" s="522">
        <v>2017</v>
      </c>
      <c r="H321" s="527">
        <v>36523.82</v>
      </c>
      <c r="I321" s="452" t="s">
        <v>2134</v>
      </c>
      <c r="J321" s="438"/>
      <c r="K321" s="524" t="s">
        <v>1146</v>
      </c>
      <c r="L321" s="504"/>
      <c r="M321" s="500"/>
      <c r="N321" s="500"/>
      <c r="O321" s="500"/>
      <c r="P321" s="500"/>
      <c r="Q321" s="500"/>
      <c r="R321" s="500"/>
      <c r="S321" s="500"/>
      <c r="T321" s="500"/>
      <c r="U321" s="500"/>
      <c r="V321" s="500"/>
      <c r="W321" s="500"/>
      <c r="X321" s="500"/>
      <c r="Y321" s="500"/>
      <c r="Z321" s="500"/>
      <c r="AA321" s="508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</row>
    <row r="322" spans="1:43" s="11" customFormat="1">
      <c r="A322" s="438" t="s">
        <v>664</v>
      </c>
      <c r="B322" s="525" t="s">
        <v>942</v>
      </c>
      <c r="C322" s="438"/>
      <c r="D322" s="521"/>
      <c r="E322" s="440"/>
      <c r="F322" s="440"/>
      <c r="G322" s="522">
        <v>2017</v>
      </c>
      <c r="H322" s="527">
        <v>83387.87</v>
      </c>
      <c r="I322" s="452" t="s">
        <v>2134</v>
      </c>
      <c r="J322" s="438"/>
      <c r="K322" s="524" t="s">
        <v>131</v>
      </c>
      <c r="L322" s="504"/>
      <c r="M322" s="500"/>
      <c r="N322" s="500"/>
      <c r="O322" s="500"/>
      <c r="P322" s="500"/>
      <c r="Q322" s="500"/>
      <c r="R322" s="500"/>
      <c r="S322" s="500"/>
      <c r="T322" s="500"/>
      <c r="U322" s="500"/>
      <c r="V322" s="500"/>
      <c r="W322" s="500"/>
      <c r="X322" s="500"/>
      <c r="Y322" s="500"/>
      <c r="Z322" s="500"/>
      <c r="AA322" s="508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</row>
    <row r="323" spans="1:43" s="11" customFormat="1">
      <c r="A323" s="438" t="s">
        <v>665</v>
      </c>
      <c r="B323" s="525" t="s">
        <v>943</v>
      </c>
      <c r="C323" s="438"/>
      <c r="D323" s="521"/>
      <c r="E323" s="440"/>
      <c r="F323" s="440"/>
      <c r="G323" s="522">
        <v>2017</v>
      </c>
      <c r="H323" s="527">
        <v>32629.17</v>
      </c>
      <c r="I323" s="452" t="s">
        <v>2134</v>
      </c>
      <c r="J323" s="438"/>
      <c r="K323" s="524" t="s">
        <v>131</v>
      </c>
      <c r="L323" s="504"/>
      <c r="M323" s="500"/>
      <c r="N323" s="500"/>
      <c r="O323" s="500"/>
      <c r="P323" s="500"/>
      <c r="Q323" s="500"/>
      <c r="R323" s="500"/>
      <c r="S323" s="500"/>
      <c r="T323" s="500"/>
      <c r="U323" s="500"/>
      <c r="V323" s="500"/>
      <c r="W323" s="500"/>
      <c r="X323" s="500"/>
      <c r="Y323" s="500"/>
      <c r="Z323" s="500"/>
      <c r="AA323" s="508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</row>
    <row r="324" spans="1:43" s="11" customFormat="1">
      <c r="A324" s="438" t="s">
        <v>666</v>
      </c>
      <c r="B324" s="530" t="s">
        <v>944</v>
      </c>
      <c r="C324" s="438"/>
      <c r="D324" s="531"/>
      <c r="E324" s="440"/>
      <c r="F324" s="440"/>
      <c r="G324" s="532">
        <v>2017</v>
      </c>
      <c r="H324" s="533">
        <v>15927.41</v>
      </c>
      <c r="I324" s="452" t="s">
        <v>2134</v>
      </c>
      <c r="J324" s="438"/>
      <c r="K324" s="524" t="s">
        <v>131</v>
      </c>
      <c r="L324" s="504"/>
      <c r="M324" s="500"/>
      <c r="N324" s="500"/>
      <c r="O324" s="500"/>
      <c r="P324" s="500"/>
      <c r="Q324" s="500"/>
      <c r="R324" s="500"/>
      <c r="S324" s="500"/>
      <c r="T324" s="500"/>
      <c r="U324" s="500"/>
      <c r="V324" s="500"/>
      <c r="W324" s="500"/>
      <c r="X324" s="500"/>
      <c r="Y324" s="500"/>
      <c r="Z324" s="500"/>
      <c r="AA324" s="508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</row>
    <row r="325" spans="1:43" s="11" customFormat="1">
      <c r="A325" s="438" t="s">
        <v>667</v>
      </c>
      <c r="B325" s="520" t="s">
        <v>945</v>
      </c>
      <c r="C325" s="438"/>
      <c r="D325" s="521"/>
      <c r="E325" s="440"/>
      <c r="F325" s="440"/>
      <c r="G325" s="522">
        <v>2018</v>
      </c>
      <c r="H325" s="523">
        <v>39225.57</v>
      </c>
      <c r="I325" s="452" t="s">
        <v>2134</v>
      </c>
      <c r="J325" s="438"/>
      <c r="K325" s="524" t="s">
        <v>1128</v>
      </c>
      <c r="L325" s="504"/>
      <c r="M325" s="500"/>
      <c r="N325" s="500"/>
      <c r="O325" s="500"/>
      <c r="P325" s="500"/>
      <c r="Q325" s="500"/>
      <c r="R325" s="500"/>
      <c r="S325" s="500"/>
      <c r="T325" s="500"/>
      <c r="U325" s="500"/>
      <c r="V325" s="500"/>
      <c r="W325" s="500"/>
      <c r="X325" s="500"/>
      <c r="Y325" s="500"/>
      <c r="Z325" s="500"/>
      <c r="AA325" s="508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</row>
    <row r="326" spans="1:43" s="11" customFormat="1">
      <c r="A326" s="438" t="s">
        <v>668</v>
      </c>
      <c r="B326" s="520" t="s">
        <v>946</v>
      </c>
      <c r="C326" s="438"/>
      <c r="D326" s="521"/>
      <c r="E326" s="440"/>
      <c r="F326" s="440"/>
      <c r="G326" s="522">
        <v>2018</v>
      </c>
      <c r="H326" s="523">
        <v>21669.93</v>
      </c>
      <c r="I326" s="452" t="s">
        <v>2134</v>
      </c>
      <c r="J326" s="438"/>
      <c r="K326" s="524" t="s">
        <v>1128</v>
      </c>
      <c r="L326" s="504"/>
      <c r="M326" s="500"/>
      <c r="N326" s="500"/>
      <c r="O326" s="500"/>
      <c r="P326" s="500"/>
      <c r="Q326" s="500"/>
      <c r="R326" s="500"/>
      <c r="S326" s="500"/>
      <c r="T326" s="500"/>
      <c r="U326" s="500"/>
      <c r="V326" s="500"/>
      <c r="W326" s="500"/>
      <c r="X326" s="500"/>
      <c r="Y326" s="500"/>
      <c r="Z326" s="500"/>
      <c r="AA326" s="508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</row>
    <row r="327" spans="1:43" s="11" customFormat="1">
      <c r="A327" s="438" t="s">
        <v>669</v>
      </c>
      <c r="B327" s="520" t="s">
        <v>947</v>
      </c>
      <c r="C327" s="438"/>
      <c r="D327" s="521"/>
      <c r="E327" s="440"/>
      <c r="F327" s="440"/>
      <c r="G327" s="522">
        <v>2018</v>
      </c>
      <c r="H327" s="523">
        <v>7000</v>
      </c>
      <c r="I327" s="452" t="s">
        <v>2134</v>
      </c>
      <c r="J327" s="438"/>
      <c r="K327" s="524" t="s">
        <v>1054</v>
      </c>
      <c r="L327" s="504"/>
      <c r="M327" s="500"/>
      <c r="N327" s="500"/>
      <c r="O327" s="500"/>
      <c r="P327" s="500"/>
      <c r="Q327" s="500"/>
      <c r="R327" s="500"/>
      <c r="S327" s="500"/>
      <c r="T327" s="500"/>
      <c r="U327" s="500"/>
      <c r="V327" s="500"/>
      <c r="W327" s="500"/>
      <c r="X327" s="500"/>
      <c r="Y327" s="500"/>
      <c r="Z327" s="500"/>
      <c r="AA327" s="508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</row>
    <row r="328" spans="1:43" s="11" customFormat="1" ht="24">
      <c r="A328" s="438" t="s">
        <v>670</v>
      </c>
      <c r="B328" s="520" t="s">
        <v>903</v>
      </c>
      <c r="C328" s="438"/>
      <c r="D328" s="521"/>
      <c r="E328" s="440"/>
      <c r="F328" s="440"/>
      <c r="G328" s="522">
        <v>2018</v>
      </c>
      <c r="H328" s="523">
        <v>73744.990000000005</v>
      </c>
      <c r="I328" s="452" t="s">
        <v>2134</v>
      </c>
      <c r="J328" s="438"/>
      <c r="K328" s="524" t="s">
        <v>1147</v>
      </c>
      <c r="L328" s="504"/>
      <c r="M328" s="500"/>
      <c r="N328" s="500"/>
      <c r="O328" s="500"/>
      <c r="P328" s="500"/>
      <c r="Q328" s="500"/>
      <c r="R328" s="500"/>
      <c r="S328" s="500"/>
      <c r="T328" s="500"/>
      <c r="U328" s="500"/>
      <c r="V328" s="500"/>
      <c r="W328" s="500"/>
      <c r="X328" s="500"/>
      <c r="Y328" s="500"/>
      <c r="Z328" s="500"/>
      <c r="AA328" s="508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</row>
    <row r="329" spans="1:43" s="11" customFormat="1">
      <c r="A329" s="438" t="s">
        <v>671</v>
      </c>
      <c r="B329" s="520" t="s">
        <v>948</v>
      </c>
      <c r="C329" s="438"/>
      <c r="D329" s="521"/>
      <c r="E329" s="440"/>
      <c r="F329" s="440"/>
      <c r="G329" s="522">
        <v>2018</v>
      </c>
      <c r="H329" s="526">
        <v>16920.52</v>
      </c>
      <c r="I329" s="452" t="s">
        <v>2134</v>
      </c>
      <c r="J329" s="438"/>
      <c r="K329" s="524" t="s">
        <v>1144</v>
      </c>
      <c r="L329" s="504"/>
      <c r="M329" s="500"/>
      <c r="N329" s="500"/>
      <c r="O329" s="500"/>
      <c r="P329" s="500"/>
      <c r="Q329" s="500"/>
      <c r="R329" s="500"/>
      <c r="S329" s="500"/>
      <c r="T329" s="500"/>
      <c r="U329" s="500"/>
      <c r="V329" s="500"/>
      <c r="W329" s="500"/>
      <c r="X329" s="500"/>
      <c r="Y329" s="500"/>
      <c r="Z329" s="500"/>
      <c r="AA329" s="508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</row>
    <row r="330" spans="1:43" s="11" customFormat="1">
      <c r="A330" s="438" t="s">
        <v>672</v>
      </c>
      <c r="B330" s="520" t="s">
        <v>949</v>
      </c>
      <c r="C330" s="438"/>
      <c r="D330" s="521"/>
      <c r="E330" s="440"/>
      <c r="F330" s="440"/>
      <c r="G330" s="522">
        <v>2018</v>
      </c>
      <c r="H330" s="526">
        <v>23994</v>
      </c>
      <c r="I330" s="452" t="s">
        <v>2134</v>
      </c>
      <c r="J330" s="438"/>
      <c r="K330" s="524" t="s">
        <v>1096</v>
      </c>
      <c r="L330" s="504"/>
      <c r="M330" s="500"/>
      <c r="N330" s="500"/>
      <c r="O330" s="500"/>
      <c r="P330" s="500"/>
      <c r="Q330" s="500"/>
      <c r="R330" s="500"/>
      <c r="S330" s="500"/>
      <c r="T330" s="500"/>
      <c r="U330" s="500"/>
      <c r="V330" s="500"/>
      <c r="W330" s="500"/>
      <c r="X330" s="500"/>
      <c r="Y330" s="500"/>
      <c r="Z330" s="500"/>
      <c r="AA330" s="508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</row>
    <row r="331" spans="1:43" s="11" customFormat="1">
      <c r="A331" s="438" t="s">
        <v>673</v>
      </c>
      <c r="B331" s="520" t="s">
        <v>950</v>
      </c>
      <c r="C331" s="438"/>
      <c r="D331" s="521"/>
      <c r="E331" s="440"/>
      <c r="F331" s="440"/>
      <c r="G331" s="522">
        <v>2018</v>
      </c>
      <c r="H331" s="526">
        <v>36670.14</v>
      </c>
      <c r="I331" s="452" t="s">
        <v>2134</v>
      </c>
      <c r="J331" s="438"/>
      <c r="K331" s="524" t="s">
        <v>1148</v>
      </c>
      <c r="L331" s="504"/>
      <c r="M331" s="500"/>
      <c r="N331" s="500"/>
      <c r="O331" s="500"/>
      <c r="P331" s="500"/>
      <c r="Q331" s="500"/>
      <c r="R331" s="500"/>
      <c r="S331" s="500"/>
      <c r="T331" s="500"/>
      <c r="U331" s="500"/>
      <c r="V331" s="500"/>
      <c r="W331" s="500"/>
      <c r="X331" s="500"/>
      <c r="Y331" s="500"/>
      <c r="Z331" s="500"/>
      <c r="AA331" s="508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</row>
    <row r="332" spans="1:43" s="11" customFormat="1" ht="24">
      <c r="A332" s="438" t="s">
        <v>674</v>
      </c>
      <c r="B332" s="520" t="s">
        <v>951</v>
      </c>
      <c r="C332" s="438"/>
      <c r="D332" s="521"/>
      <c r="E332" s="440"/>
      <c r="F332" s="440"/>
      <c r="G332" s="522">
        <v>2018</v>
      </c>
      <c r="H332" s="526">
        <v>212353.84</v>
      </c>
      <c r="I332" s="452" t="s">
        <v>2134</v>
      </c>
      <c r="J332" s="438"/>
      <c r="K332" s="524" t="s">
        <v>1149</v>
      </c>
      <c r="L332" s="504"/>
      <c r="M332" s="500"/>
      <c r="N332" s="500"/>
      <c r="O332" s="500"/>
      <c r="P332" s="500"/>
      <c r="Q332" s="500"/>
      <c r="R332" s="500"/>
      <c r="S332" s="500"/>
      <c r="T332" s="500"/>
      <c r="U332" s="500"/>
      <c r="V332" s="500"/>
      <c r="W332" s="500"/>
      <c r="X332" s="500"/>
      <c r="Y332" s="500"/>
      <c r="Z332" s="500"/>
      <c r="AA332" s="508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</row>
    <row r="333" spans="1:43" s="11" customFormat="1">
      <c r="A333" s="438" t="s">
        <v>675</v>
      </c>
      <c r="B333" s="520" t="s">
        <v>952</v>
      </c>
      <c r="C333" s="438"/>
      <c r="D333" s="521"/>
      <c r="E333" s="440"/>
      <c r="F333" s="440"/>
      <c r="G333" s="522">
        <v>2018</v>
      </c>
      <c r="H333" s="526">
        <v>118233.29</v>
      </c>
      <c r="I333" s="452" t="s">
        <v>2134</v>
      </c>
      <c r="J333" s="438"/>
      <c r="K333" s="524" t="s">
        <v>1000</v>
      </c>
      <c r="L333" s="504"/>
      <c r="M333" s="500"/>
      <c r="N333" s="500"/>
      <c r="O333" s="500"/>
      <c r="P333" s="500"/>
      <c r="Q333" s="500"/>
      <c r="R333" s="500"/>
      <c r="S333" s="500"/>
      <c r="T333" s="500"/>
      <c r="U333" s="500"/>
      <c r="V333" s="500"/>
      <c r="W333" s="500"/>
      <c r="X333" s="500"/>
      <c r="Y333" s="500"/>
      <c r="Z333" s="500"/>
      <c r="AA333" s="508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</row>
    <row r="334" spans="1:43" s="11" customFormat="1" ht="24">
      <c r="A334" s="438" t="s">
        <v>676</v>
      </c>
      <c r="B334" s="520" t="s">
        <v>953</v>
      </c>
      <c r="C334" s="438"/>
      <c r="D334" s="521"/>
      <c r="E334" s="440"/>
      <c r="F334" s="440"/>
      <c r="G334" s="522">
        <v>2018</v>
      </c>
      <c r="H334" s="526">
        <v>203379.07</v>
      </c>
      <c r="I334" s="452" t="s">
        <v>2134</v>
      </c>
      <c r="J334" s="438"/>
      <c r="K334" s="524" t="s">
        <v>997</v>
      </c>
      <c r="L334" s="504"/>
      <c r="M334" s="500"/>
      <c r="N334" s="500"/>
      <c r="O334" s="500"/>
      <c r="P334" s="500"/>
      <c r="Q334" s="500"/>
      <c r="R334" s="500"/>
      <c r="S334" s="500"/>
      <c r="T334" s="500"/>
      <c r="U334" s="500"/>
      <c r="V334" s="500"/>
      <c r="W334" s="500"/>
      <c r="X334" s="500"/>
      <c r="Y334" s="500"/>
      <c r="Z334" s="500"/>
      <c r="AA334" s="508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</row>
    <row r="335" spans="1:43" s="11" customFormat="1" ht="24">
      <c r="A335" s="438" t="s">
        <v>677</v>
      </c>
      <c r="B335" s="520" t="s">
        <v>954</v>
      </c>
      <c r="C335" s="438"/>
      <c r="D335" s="521"/>
      <c r="E335" s="440"/>
      <c r="F335" s="440"/>
      <c r="G335" s="522">
        <v>2018</v>
      </c>
      <c r="H335" s="526">
        <v>244172.58</v>
      </c>
      <c r="I335" s="452" t="s">
        <v>2134</v>
      </c>
      <c r="J335" s="438"/>
      <c r="K335" s="524" t="s">
        <v>1150</v>
      </c>
      <c r="L335" s="504"/>
      <c r="M335" s="500"/>
      <c r="N335" s="500"/>
      <c r="O335" s="500"/>
      <c r="P335" s="500"/>
      <c r="Q335" s="500"/>
      <c r="R335" s="500"/>
      <c r="S335" s="500"/>
      <c r="T335" s="500"/>
      <c r="U335" s="500"/>
      <c r="V335" s="500"/>
      <c r="W335" s="500"/>
      <c r="X335" s="500"/>
      <c r="Y335" s="500"/>
      <c r="Z335" s="500"/>
      <c r="AA335" s="508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</row>
    <row r="336" spans="1:43" s="11" customFormat="1">
      <c r="A336" s="438" t="s">
        <v>678</v>
      </c>
      <c r="B336" s="520" t="s">
        <v>955</v>
      </c>
      <c r="C336" s="438"/>
      <c r="D336" s="521"/>
      <c r="E336" s="440"/>
      <c r="F336" s="440"/>
      <c r="G336" s="522">
        <v>2018</v>
      </c>
      <c r="H336" s="526">
        <v>272849.78000000003</v>
      </c>
      <c r="I336" s="452" t="s">
        <v>2134</v>
      </c>
      <c r="J336" s="438"/>
      <c r="K336" s="524" t="s">
        <v>997</v>
      </c>
      <c r="L336" s="504"/>
      <c r="M336" s="500"/>
      <c r="N336" s="500"/>
      <c r="O336" s="500"/>
      <c r="P336" s="500"/>
      <c r="Q336" s="500"/>
      <c r="R336" s="500"/>
      <c r="S336" s="500"/>
      <c r="T336" s="500"/>
      <c r="U336" s="500"/>
      <c r="V336" s="500"/>
      <c r="W336" s="500"/>
      <c r="X336" s="500"/>
      <c r="Y336" s="500"/>
      <c r="Z336" s="500"/>
      <c r="AA336" s="508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</row>
    <row r="337" spans="1:43" s="11" customFormat="1">
      <c r="A337" s="438" t="s">
        <v>679</v>
      </c>
      <c r="B337" s="520" t="s">
        <v>956</v>
      </c>
      <c r="C337" s="438"/>
      <c r="D337" s="521"/>
      <c r="E337" s="440"/>
      <c r="F337" s="440"/>
      <c r="G337" s="522">
        <v>2018</v>
      </c>
      <c r="H337" s="526">
        <v>251360.91</v>
      </c>
      <c r="I337" s="452" t="s">
        <v>2134</v>
      </c>
      <c r="J337" s="438"/>
      <c r="K337" s="524" t="s">
        <v>1129</v>
      </c>
      <c r="L337" s="504"/>
      <c r="M337" s="500"/>
      <c r="N337" s="500"/>
      <c r="O337" s="500"/>
      <c r="P337" s="500"/>
      <c r="Q337" s="500"/>
      <c r="R337" s="500"/>
      <c r="S337" s="500"/>
      <c r="T337" s="500"/>
      <c r="U337" s="500"/>
      <c r="V337" s="500"/>
      <c r="W337" s="500"/>
      <c r="X337" s="500"/>
      <c r="Y337" s="500"/>
      <c r="Z337" s="500"/>
      <c r="AA337" s="508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</row>
    <row r="338" spans="1:43" s="11" customFormat="1">
      <c r="A338" s="438" t="s">
        <v>680</v>
      </c>
      <c r="B338" s="520" t="s">
        <v>957</v>
      </c>
      <c r="C338" s="438"/>
      <c r="D338" s="521"/>
      <c r="E338" s="440"/>
      <c r="F338" s="440"/>
      <c r="G338" s="522">
        <v>2018</v>
      </c>
      <c r="H338" s="526">
        <v>62807.12</v>
      </c>
      <c r="I338" s="452" t="s">
        <v>2134</v>
      </c>
      <c r="J338" s="438"/>
      <c r="K338" s="524" t="s">
        <v>1151</v>
      </c>
      <c r="L338" s="504"/>
      <c r="M338" s="500"/>
      <c r="N338" s="500"/>
      <c r="O338" s="500"/>
      <c r="P338" s="500"/>
      <c r="Q338" s="500"/>
      <c r="R338" s="500"/>
      <c r="S338" s="500"/>
      <c r="T338" s="500"/>
      <c r="U338" s="500"/>
      <c r="V338" s="500"/>
      <c r="W338" s="500"/>
      <c r="X338" s="500"/>
      <c r="Y338" s="500"/>
      <c r="Z338" s="500"/>
      <c r="AA338" s="508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</row>
    <row r="339" spans="1:43" s="11" customFormat="1" ht="24">
      <c r="A339" s="438" t="s">
        <v>681</v>
      </c>
      <c r="B339" s="520" t="s">
        <v>958</v>
      </c>
      <c r="C339" s="438"/>
      <c r="D339" s="521"/>
      <c r="E339" s="440"/>
      <c r="F339" s="440"/>
      <c r="G339" s="522">
        <v>2018</v>
      </c>
      <c r="H339" s="526">
        <v>46749.279999999999</v>
      </c>
      <c r="I339" s="452" t="s">
        <v>2134</v>
      </c>
      <c r="J339" s="438"/>
      <c r="K339" s="524" t="s">
        <v>1152</v>
      </c>
      <c r="L339" s="504"/>
      <c r="M339" s="500"/>
      <c r="N339" s="500"/>
      <c r="O339" s="500"/>
      <c r="P339" s="500"/>
      <c r="Q339" s="500"/>
      <c r="R339" s="500"/>
      <c r="S339" s="500"/>
      <c r="T339" s="500"/>
      <c r="U339" s="500"/>
      <c r="V339" s="500"/>
      <c r="W339" s="500"/>
      <c r="X339" s="500"/>
      <c r="Y339" s="500"/>
      <c r="Z339" s="500"/>
      <c r="AA339" s="508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</row>
    <row r="340" spans="1:43" s="11" customFormat="1">
      <c r="A340" s="438" t="s">
        <v>682</v>
      </c>
      <c r="B340" s="520" t="s">
        <v>959</v>
      </c>
      <c r="C340" s="438"/>
      <c r="D340" s="521"/>
      <c r="E340" s="440"/>
      <c r="F340" s="440"/>
      <c r="G340" s="522">
        <v>2018</v>
      </c>
      <c r="H340" s="526">
        <v>36374.32</v>
      </c>
      <c r="I340" s="452" t="s">
        <v>2134</v>
      </c>
      <c r="J340" s="438"/>
      <c r="K340" s="524" t="s">
        <v>1138</v>
      </c>
      <c r="L340" s="504"/>
      <c r="M340" s="500"/>
      <c r="N340" s="500"/>
      <c r="O340" s="500"/>
      <c r="P340" s="500"/>
      <c r="Q340" s="500"/>
      <c r="R340" s="500"/>
      <c r="S340" s="500"/>
      <c r="T340" s="500"/>
      <c r="U340" s="500"/>
      <c r="V340" s="500"/>
      <c r="W340" s="500"/>
      <c r="X340" s="500"/>
      <c r="Y340" s="500"/>
      <c r="Z340" s="500"/>
      <c r="AA340" s="508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</row>
    <row r="341" spans="1:43" s="11" customFormat="1">
      <c r="A341" s="438" t="s">
        <v>683</v>
      </c>
      <c r="B341" s="520" t="s">
        <v>960</v>
      </c>
      <c r="C341" s="438"/>
      <c r="D341" s="521"/>
      <c r="E341" s="440"/>
      <c r="F341" s="440"/>
      <c r="G341" s="522">
        <v>2018</v>
      </c>
      <c r="H341" s="526">
        <v>163415.76</v>
      </c>
      <c r="I341" s="452" t="s">
        <v>2134</v>
      </c>
      <c r="J341" s="438"/>
      <c r="K341" s="524" t="s">
        <v>986</v>
      </c>
      <c r="L341" s="504"/>
      <c r="M341" s="500"/>
      <c r="N341" s="500"/>
      <c r="O341" s="500"/>
      <c r="P341" s="500"/>
      <c r="Q341" s="500"/>
      <c r="R341" s="500"/>
      <c r="S341" s="500"/>
      <c r="T341" s="500"/>
      <c r="U341" s="500"/>
      <c r="V341" s="500"/>
      <c r="W341" s="500"/>
      <c r="X341" s="500"/>
      <c r="Y341" s="500"/>
      <c r="Z341" s="500"/>
      <c r="AA341" s="508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</row>
    <row r="342" spans="1:43" s="11" customFormat="1">
      <c r="A342" s="438" t="s">
        <v>684</v>
      </c>
      <c r="B342" s="520" t="s">
        <v>961</v>
      </c>
      <c r="C342" s="438"/>
      <c r="D342" s="521"/>
      <c r="E342" s="440"/>
      <c r="F342" s="440"/>
      <c r="G342" s="522">
        <v>2018</v>
      </c>
      <c r="H342" s="526">
        <v>45150.01</v>
      </c>
      <c r="I342" s="452" t="s">
        <v>2134</v>
      </c>
      <c r="J342" s="438"/>
      <c r="K342" s="524" t="s">
        <v>1153</v>
      </c>
      <c r="L342" s="504"/>
      <c r="M342" s="500"/>
      <c r="N342" s="500"/>
      <c r="O342" s="500"/>
      <c r="P342" s="500"/>
      <c r="Q342" s="500"/>
      <c r="R342" s="500"/>
      <c r="S342" s="500"/>
      <c r="T342" s="500"/>
      <c r="U342" s="500"/>
      <c r="V342" s="500"/>
      <c r="W342" s="500"/>
      <c r="X342" s="500"/>
      <c r="Y342" s="500"/>
      <c r="Z342" s="500"/>
      <c r="AA342" s="508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</row>
    <row r="343" spans="1:43" s="11" customFormat="1" ht="24">
      <c r="A343" s="438" t="s">
        <v>685</v>
      </c>
      <c r="B343" s="520" t="s">
        <v>962</v>
      </c>
      <c r="C343" s="438"/>
      <c r="D343" s="521"/>
      <c r="E343" s="440"/>
      <c r="F343" s="440"/>
      <c r="G343" s="522">
        <v>2018</v>
      </c>
      <c r="H343" s="526">
        <v>1780608.07</v>
      </c>
      <c r="I343" s="452" t="s">
        <v>2134</v>
      </c>
      <c r="J343" s="438"/>
      <c r="K343" s="524" t="s">
        <v>1154</v>
      </c>
      <c r="L343" s="504"/>
      <c r="M343" s="500"/>
      <c r="N343" s="500"/>
      <c r="O343" s="500"/>
      <c r="P343" s="500"/>
      <c r="Q343" s="500"/>
      <c r="R343" s="500"/>
      <c r="S343" s="500"/>
      <c r="T343" s="500"/>
      <c r="U343" s="500"/>
      <c r="V343" s="500"/>
      <c r="W343" s="500"/>
      <c r="X343" s="500"/>
      <c r="Y343" s="500"/>
      <c r="Z343" s="500"/>
      <c r="AA343" s="508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</row>
    <row r="344" spans="1:43" s="11" customFormat="1">
      <c r="A344" s="438" t="s">
        <v>686</v>
      </c>
      <c r="B344" s="520" t="s">
        <v>963</v>
      </c>
      <c r="C344" s="438"/>
      <c r="D344" s="521"/>
      <c r="E344" s="440"/>
      <c r="F344" s="440"/>
      <c r="G344" s="522">
        <v>2018</v>
      </c>
      <c r="H344" s="526">
        <v>20000</v>
      </c>
      <c r="I344" s="452" t="s">
        <v>2134</v>
      </c>
      <c r="J344" s="438"/>
      <c r="K344" s="524" t="s">
        <v>133</v>
      </c>
      <c r="L344" s="504"/>
      <c r="M344" s="500"/>
      <c r="N344" s="500"/>
      <c r="O344" s="500"/>
      <c r="P344" s="500"/>
      <c r="Q344" s="500"/>
      <c r="R344" s="500"/>
      <c r="S344" s="500"/>
      <c r="T344" s="500"/>
      <c r="U344" s="500"/>
      <c r="V344" s="500"/>
      <c r="W344" s="500"/>
      <c r="X344" s="500"/>
      <c r="Y344" s="500"/>
      <c r="Z344" s="500"/>
      <c r="AA344" s="508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</row>
    <row r="345" spans="1:43" s="11" customFormat="1" ht="24">
      <c r="A345" s="438" t="s">
        <v>687</v>
      </c>
      <c r="B345" s="520" t="s">
        <v>964</v>
      </c>
      <c r="C345" s="438"/>
      <c r="D345" s="521"/>
      <c r="E345" s="440"/>
      <c r="F345" s="440"/>
      <c r="G345" s="522">
        <v>2018</v>
      </c>
      <c r="H345" s="526">
        <v>31964.48</v>
      </c>
      <c r="I345" s="452" t="s">
        <v>2134</v>
      </c>
      <c r="J345" s="438"/>
      <c r="K345" s="524" t="s">
        <v>1000</v>
      </c>
      <c r="L345" s="504"/>
      <c r="M345" s="500"/>
      <c r="N345" s="500"/>
      <c r="O345" s="500"/>
      <c r="P345" s="500"/>
      <c r="Q345" s="500"/>
      <c r="R345" s="500"/>
      <c r="S345" s="500"/>
      <c r="T345" s="500"/>
      <c r="U345" s="500"/>
      <c r="V345" s="500"/>
      <c r="W345" s="500"/>
      <c r="X345" s="500"/>
      <c r="Y345" s="500"/>
      <c r="Z345" s="500"/>
      <c r="AA345" s="508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</row>
    <row r="346" spans="1:43" s="11" customFormat="1" ht="24">
      <c r="A346" s="438" t="s">
        <v>688</v>
      </c>
      <c r="B346" s="520" t="s">
        <v>965</v>
      </c>
      <c r="C346" s="438"/>
      <c r="D346" s="521"/>
      <c r="E346" s="440"/>
      <c r="F346" s="440"/>
      <c r="G346" s="522">
        <v>2018</v>
      </c>
      <c r="H346" s="526">
        <v>46000</v>
      </c>
      <c r="I346" s="452" t="s">
        <v>2134</v>
      </c>
      <c r="J346" s="438"/>
      <c r="K346" s="524" t="s">
        <v>1027</v>
      </c>
      <c r="L346" s="504"/>
      <c r="M346" s="500"/>
      <c r="N346" s="500"/>
      <c r="O346" s="500"/>
      <c r="P346" s="500"/>
      <c r="Q346" s="500"/>
      <c r="R346" s="500"/>
      <c r="S346" s="500"/>
      <c r="T346" s="500"/>
      <c r="U346" s="500"/>
      <c r="V346" s="500"/>
      <c r="W346" s="500"/>
      <c r="X346" s="500"/>
      <c r="Y346" s="500"/>
      <c r="Z346" s="500"/>
      <c r="AA346" s="508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</row>
    <row r="347" spans="1:43" s="11" customFormat="1" ht="24">
      <c r="A347" s="438" t="s">
        <v>689</v>
      </c>
      <c r="B347" s="520" t="s">
        <v>966</v>
      </c>
      <c r="C347" s="438"/>
      <c r="D347" s="521"/>
      <c r="E347" s="440"/>
      <c r="F347" s="440"/>
      <c r="G347" s="522">
        <v>2018</v>
      </c>
      <c r="H347" s="526">
        <v>23323</v>
      </c>
      <c r="I347" s="452" t="s">
        <v>2134</v>
      </c>
      <c r="J347" s="438"/>
      <c r="K347" s="524" t="s">
        <v>1155</v>
      </c>
      <c r="L347" s="504"/>
      <c r="M347" s="500"/>
      <c r="N347" s="500"/>
      <c r="O347" s="500"/>
      <c r="P347" s="500"/>
      <c r="Q347" s="500"/>
      <c r="R347" s="500"/>
      <c r="S347" s="500"/>
      <c r="T347" s="500"/>
      <c r="U347" s="500"/>
      <c r="V347" s="500"/>
      <c r="W347" s="500"/>
      <c r="X347" s="500"/>
      <c r="Y347" s="500"/>
      <c r="Z347" s="500"/>
      <c r="AA347" s="508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</row>
    <row r="348" spans="1:43" s="11" customFormat="1">
      <c r="A348" s="438" t="s">
        <v>690</v>
      </c>
      <c r="B348" s="439" t="s">
        <v>792</v>
      </c>
      <c r="C348" s="438"/>
      <c r="D348" s="534"/>
      <c r="E348" s="440"/>
      <c r="F348" s="440"/>
      <c r="G348" s="522">
        <v>2018</v>
      </c>
      <c r="H348" s="535">
        <v>11800.01</v>
      </c>
      <c r="I348" s="452" t="s">
        <v>2134</v>
      </c>
      <c r="J348" s="438"/>
      <c r="K348" s="536" t="s">
        <v>1156</v>
      </c>
      <c r="L348" s="504"/>
      <c r="M348" s="500"/>
      <c r="N348" s="500"/>
      <c r="O348" s="500"/>
      <c r="P348" s="500"/>
      <c r="Q348" s="500"/>
      <c r="R348" s="500"/>
      <c r="S348" s="500"/>
      <c r="T348" s="500"/>
      <c r="U348" s="500"/>
      <c r="V348" s="500"/>
      <c r="W348" s="500"/>
      <c r="X348" s="500"/>
      <c r="Y348" s="500"/>
      <c r="Z348" s="500"/>
      <c r="AA348" s="508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</row>
    <row r="349" spans="1:43" s="11" customFormat="1">
      <c r="A349" s="438" t="s">
        <v>691</v>
      </c>
      <c r="B349" s="439" t="s">
        <v>792</v>
      </c>
      <c r="C349" s="438"/>
      <c r="D349" s="534"/>
      <c r="E349" s="440"/>
      <c r="F349" s="440"/>
      <c r="G349" s="522">
        <v>2018</v>
      </c>
      <c r="H349" s="535">
        <v>35200</v>
      </c>
      <c r="I349" s="452" t="s">
        <v>2134</v>
      </c>
      <c r="J349" s="438"/>
      <c r="K349" s="536" t="s">
        <v>984</v>
      </c>
      <c r="L349" s="504"/>
      <c r="M349" s="500"/>
      <c r="N349" s="500"/>
      <c r="O349" s="500"/>
      <c r="P349" s="500"/>
      <c r="Q349" s="500"/>
      <c r="R349" s="500"/>
      <c r="S349" s="500"/>
      <c r="T349" s="500"/>
      <c r="U349" s="500"/>
      <c r="V349" s="500"/>
      <c r="W349" s="500"/>
      <c r="X349" s="500"/>
      <c r="Y349" s="500"/>
      <c r="Z349" s="500"/>
      <c r="AA349" s="508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</row>
    <row r="350" spans="1:43" s="11" customFormat="1" ht="24">
      <c r="A350" s="438" t="s">
        <v>692</v>
      </c>
      <c r="B350" s="439" t="s">
        <v>967</v>
      </c>
      <c r="C350" s="438"/>
      <c r="D350" s="534"/>
      <c r="E350" s="440"/>
      <c r="F350" s="440"/>
      <c r="G350" s="537">
        <v>2019</v>
      </c>
      <c r="H350" s="535">
        <v>201429.06</v>
      </c>
      <c r="I350" s="452" t="s">
        <v>2134</v>
      </c>
      <c r="J350" s="497"/>
      <c r="K350" s="536" t="s">
        <v>1157</v>
      </c>
      <c r="L350" s="504"/>
      <c r="M350" s="500"/>
      <c r="N350" s="500"/>
      <c r="O350" s="500"/>
      <c r="P350" s="500"/>
      <c r="Q350" s="500"/>
      <c r="R350" s="500"/>
      <c r="S350" s="500"/>
      <c r="T350" s="500"/>
      <c r="U350" s="500"/>
      <c r="V350" s="500"/>
      <c r="W350" s="500"/>
      <c r="X350" s="500"/>
      <c r="Y350" s="500"/>
      <c r="Z350" s="500"/>
      <c r="AA350" s="508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</row>
    <row r="351" spans="1:43" s="11" customFormat="1" ht="24">
      <c r="A351" s="438" t="s">
        <v>693</v>
      </c>
      <c r="B351" s="439" t="s">
        <v>968</v>
      </c>
      <c r="C351" s="438"/>
      <c r="D351" s="534"/>
      <c r="E351" s="440"/>
      <c r="F351" s="440"/>
      <c r="G351" s="537">
        <v>2019</v>
      </c>
      <c r="H351" s="535">
        <v>113488.17</v>
      </c>
      <c r="I351" s="452" t="s">
        <v>2134</v>
      </c>
      <c r="J351" s="497"/>
      <c r="K351" s="536" t="s">
        <v>1157</v>
      </c>
      <c r="L351" s="504"/>
      <c r="M351" s="500"/>
      <c r="N351" s="500"/>
      <c r="O351" s="500"/>
      <c r="P351" s="500"/>
      <c r="Q351" s="500"/>
      <c r="R351" s="500"/>
      <c r="S351" s="500"/>
      <c r="T351" s="500"/>
      <c r="U351" s="500"/>
      <c r="V351" s="500"/>
      <c r="W351" s="500"/>
      <c r="X351" s="500"/>
      <c r="Y351" s="500"/>
      <c r="Z351" s="500"/>
      <c r="AA351" s="508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</row>
    <row r="352" spans="1:43" s="11" customFormat="1" ht="24">
      <c r="A352" s="438" t="s">
        <v>694</v>
      </c>
      <c r="B352" s="439" t="s">
        <v>969</v>
      </c>
      <c r="C352" s="438"/>
      <c r="D352" s="440"/>
      <c r="E352" s="440"/>
      <c r="F352" s="440"/>
      <c r="G352" s="440">
        <v>2019</v>
      </c>
      <c r="H352" s="538">
        <v>52756.2</v>
      </c>
      <c r="I352" s="452" t="s">
        <v>2134</v>
      </c>
      <c r="J352" s="497"/>
      <c r="K352" s="536" t="s">
        <v>1157</v>
      </c>
      <c r="L352" s="504"/>
      <c r="M352" s="500"/>
      <c r="N352" s="500"/>
      <c r="O352" s="500"/>
      <c r="P352" s="500"/>
      <c r="Q352" s="500"/>
      <c r="R352" s="500"/>
      <c r="S352" s="500"/>
      <c r="T352" s="500"/>
      <c r="U352" s="500"/>
      <c r="V352" s="500"/>
      <c r="W352" s="500"/>
      <c r="X352" s="500"/>
      <c r="Y352" s="500"/>
      <c r="Z352" s="500"/>
      <c r="AA352" s="508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</row>
    <row r="353" spans="1:43" s="11" customFormat="1">
      <c r="A353" s="438" t="s">
        <v>695</v>
      </c>
      <c r="B353" s="439" t="s">
        <v>970</v>
      </c>
      <c r="C353" s="438"/>
      <c r="D353" s="440"/>
      <c r="E353" s="440"/>
      <c r="F353" s="440"/>
      <c r="G353" s="440">
        <v>2019</v>
      </c>
      <c r="H353" s="538">
        <v>15407.87</v>
      </c>
      <c r="I353" s="452" t="s">
        <v>2134</v>
      </c>
      <c r="J353" s="497"/>
      <c r="K353" s="536" t="s">
        <v>1157</v>
      </c>
      <c r="L353" s="504"/>
      <c r="M353" s="500"/>
      <c r="N353" s="500"/>
      <c r="O353" s="500"/>
      <c r="P353" s="500"/>
      <c r="Q353" s="500"/>
      <c r="R353" s="500"/>
      <c r="S353" s="500"/>
      <c r="T353" s="500"/>
      <c r="U353" s="500"/>
      <c r="V353" s="500"/>
      <c r="W353" s="500"/>
      <c r="X353" s="500"/>
      <c r="Y353" s="500"/>
      <c r="Z353" s="500"/>
      <c r="AA353" s="508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</row>
    <row r="354" spans="1:43" s="11" customFormat="1" ht="24">
      <c r="A354" s="438" t="s">
        <v>696</v>
      </c>
      <c r="B354" s="439" t="s">
        <v>2094</v>
      </c>
      <c r="C354" s="438"/>
      <c r="D354" s="440"/>
      <c r="E354" s="440"/>
      <c r="F354" s="440"/>
      <c r="G354" s="440"/>
      <c r="H354" s="538">
        <v>21170.7</v>
      </c>
      <c r="I354" s="452" t="s">
        <v>2134</v>
      </c>
      <c r="J354" s="497"/>
      <c r="K354" s="536"/>
      <c r="L354" s="504"/>
      <c r="M354" s="500"/>
      <c r="N354" s="500"/>
      <c r="O354" s="500"/>
      <c r="P354" s="500"/>
      <c r="Q354" s="500"/>
      <c r="R354" s="500"/>
      <c r="S354" s="500"/>
      <c r="T354" s="500"/>
      <c r="U354" s="500"/>
      <c r="V354" s="500"/>
      <c r="W354" s="500"/>
      <c r="X354" s="500"/>
      <c r="Y354" s="500"/>
      <c r="Z354" s="500"/>
      <c r="AA354" s="508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</row>
    <row r="355" spans="1:43" s="3" customFormat="1" ht="12.75" customHeight="1">
      <c r="A355" s="696" t="s">
        <v>37</v>
      </c>
      <c r="B355" s="706"/>
      <c r="C355" s="539"/>
      <c r="D355" s="539"/>
      <c r="E355" s="539"/>
      <c r="F355" s="539"/>
      <c r="G355" s="540"/>
      <c r="H355" s="541">
        <f>SUM(H5:H354)</f>
        <v>66263642.990000017</v>
      </c>
      <c r="I355" s="542"/>
      <c r="J355" s="543"/>
      <c r="K355" s="544"/>
      <c r="L355" s="544"/>
      <c r="M355" s="544"/>
      <c r="N355" s="544"/>
      <c r="O355" s="544"/>
      <c r="P355" s="544"/>
      <c r="Q355" s="544"/>
      <c r="R355" s="545"/>
      <c r="S355" s="545"/>
      <c r="T355" s="545"/>
      <c r="U355" s="545"/>
      <c r="V355" s="545"/>
      <c r="W355" s="545"/>
      <c r="X355" s="545"/>
      <c r="Y355" s="545"/>
      <c r="Z355" s="545"/>
      <c r="AA355" s="546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</row>
    <row r="356" spans="1:43" s="29" customFormat="1">
      <c r="A356" s="688" t="s">
        <v>5</v>
      </c>
      <c r="B356" s="689"/>
      <c r="C356" s="689"/>
      <c r="D356" s="689"/>
      <c r="E356" s="689"/>
      <c r="F356" s="689"/>
      <c r="G356" s="689"/>
      <c r="H356" s="689"/>
      <c r="I356" s="547"/>
      <c r="J356" s="549"/>
      <c r="K356" s="549"/>
      <c r="L356" s="549"/>
      <c r="M356" s="549"/>
      <c r="N356" s="549"/>
      <c r="O356" s="549"/>
      <c r="P356" s="549"/>
      <c r="Q356" s="549"/>
      <c r="R356" s="549"/>
      <c r="S356" s="549"/>
      <c r="T356" s="549"/>
      <c r="U356" s="549"/>
      <c r="V356" s="549"/>
      <c r="W356" s="549"/>
      <c r="X356" s="549"/>
      <c r="Y356" s="549"/>
      <c r="Z356" s="549"/>
      <c r="AA356" s="550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</row>
    <row r="357" spans="1:43" s="11" customFormat="1" ht="24">
      <c r="A357" s="551" t="s">
        <v>74</v>
      </c>
      <c r="B357" s="552" t="s">
        <v>2135</v>
      </c>
      <c r="C357" s="553" t="s">
        <v>2136</v>
      </c>
      <c r="D357" s="552" t="s">
        <v>128</v>
      </c>
      <c r="E357" s="552" t="s">
        <v>129</v>
      </c>
      <c r="F357" s="552" t="s">
        <v>129</v>
      </c>
      <c r="G357" s="552">
        <v>1998</v>
      </c>
      <c r="H357" s="673">
        <v>468000</v>
      </c>
      <c r="I357" s="452" t="s">
        <v>2133</v>
      </c>
      <c r="J357" s="552" t="s">
        <v>2137</v>
      </c>
      <c r="K357" s="552" t="s">
        <v>2138</v>
      </c>
      <c r="L357" s="551" t="s">
        <v>74</v>
      </c>
      <c r="M357" s="552" t="s">
        <v>2139</v>
      </c>
      <c r="N357" s="552" t="s">
        <v>2140</v>
      </c>
      <c r="O357" s="552">
        <v>1</v>
      </c>
      <c r="P357" s="552"/>
      <c r="Q357" s="552"/>
      <c r="R357" s="552" t="s">
        <v>1372</v>
      </c>
      <c r="S357" s="552" t="s">
        <v>1372</v>
      </c>
      <c r="T357" s="552" t="s">
        <v>1372</v>
      </c>
      <c r="U357" s="552" t="s">
        <v>1372</v>
      </c>
      <c r="V357" s="552" t="s">
        <v>2141</v>
      </c>
      <c r="W357" s="552" t="s">
        <v>1372</v>
      </c>
      <c r="X357" s="554">
        <v>138.9</v>
      </c>
      <c r="Y357" s="554">
        <v>1</v>
      </c>
      <c r="Z357" s="554" t="s">
        <v>129</v>
      </c>
      <c r="AA357" s="554" t="s">
        <v>129</v>
      </c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</row>
    <row r="358" spans="1:43" s="11" customFormat="1" ht="24">
      <c r="A358" s="551" t="s">
        <v>75</v>
      </c>
      <c r="B358" s="552" t="s">
        <v>2135</v>
      </c>
      <c r="C358" s="555" t="s">
        <v>2136</v>
      </c>
      <c r="D358" s="552" t="s">
        <v>128</v>
      </c>
      <c r="E358" s="552" t="s">
        <v>129</v>
      </c>
      <c r="F358" s="552" t="s">
        <v>129</v>
      </c>
      <c r="G358" s="552">
        <v>1998</v>
      </c>
      <c r="H358" s="674">
        <v>1106000</v>
      </c>
      <c r="I358" s="452" t="s">
        <v>2133</v>
      </c>
      <c r="J358" s="551" t="s">
        <v>2142</v>
      </c>
      <c r="K358" s="552" t="s">
        <v>2138</v>
      </c>
      <c r="L358" s="551" t="s">
        <v>75</v>
      </c>
      <c r="M358" s="552" t="s">
        <v>2139</v>
      </c>
      <c r="N358" s="552" t="s">
        <v>2140</v>
      </c>
      <c r="O358" s="551">
        <v>2</v>
      </c>
      <c r="P358" s="551"/>
      <c r="Q358" s="551"/>
      <c r="R358" s="552" t="s">
        <v>1372</v>
      </c>
      <c r="S358" s="552" t="s">
        <v>1372</v>
      </c>
      <c r="T358" s="552" t="s">
        <v>1372</v>
      </c>
      <c r="U358" s="552" t="s">
        <v>1372</v>
      </c>
      <c r="V358" s="552" t="s">
        <v>2141</v>
      </c>
      <c r="W358" s="552" t="s">
        <v>1372</v>
      </c>
      <c r="X358" s="556">
        <v>328</v>
      </c>
      <c r="Y358" s="557">
        <v>1</v>
      </c>
      <c r="Z358" s="557" t="s">
        <v>129</v>
      </c>
      <c r="AA358" s="557" t="s">
        <v>129</v>
      </c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</row>
    <row r="359" spans="1:43" s="11" customFormat="1" ht="24">
      <c r="A359" s="551" t="s">
        <v>76</v>
      </c>
      <c r="B359" s="552" t="s">
        <v>2135</v>
      </c>
      <c r="C359" s="555" t="s">
        <v>2136</v>
      </c>
      <c r="D359" s="552" t="s">
        <v>128</v>
      </c>
      <c r="E359" s="552" t="s">
        <v>129</v>
      </c>
      <c r="F359" s="552" t="s">
        <v>129</v>
      </c>
      <c r="G359" s="552">
        <v>1998</v>
      </c>
      <c r="H359" s="674">
        <v>63000</v>
      </c>
      <c r="I359" s="452" t="s">
        <v>2133</v>
      </c>
      <c r="J359" s="551" t="s">
        <v>2143</v>
      </c>
      <c r="K359" s="552" t="s">
        <v>2138</v>
      </c>
      <c r="L359" s="551" t="s">
        <v>76</v>
      </c>
      <c r="M359" s="552" t="s">
        <v>2139</v>
      </c>
      <c r="N359" s="552" t="s">
        <v>2140</v>
      </c>
      <c r="O359" s="551">
        <v>3</v>
      </c>
      <c r="P359" s="551"/>
      <c r="Q359" s="551"/>
      <c r="R359" s="552" t="s">
        <v>1372</v>
      </c>
      <c r="S359" s="552" t="s">
        <v>1372</v>
      </c>
      <c r="T359" s="552" t="s">
        <v>1372</v>
      </c>
      <c r="U359" s="552" t="s">
        <v>1372</v>
      </c>
      <c r="V359" s="552" t="s">
        <v>2141</v>
      </c>
      <c r="W359" s="552" t="s">
        <v>1372</v>
      </c>
      <c r="X359" s="556">
        <v>187</v>
      </c>
      <c r="Y359" s="557">
        <v>1</v>
      </c>
      <c r="Z359" s="557" t="s">
        <v>129</v>
      </c>
      <c r="AA359" s="557" t="s">
        <v>129</v>
      </c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</row>
    <row r="360" spans="1:43" s="11" customFormat="1" ht="24">
      <c r="A360" s="551" t="s">
        <v>77</v>
      </c>
      <c r="B360" s="552" t="s">
        <v>2135</v>
      </c>
      <c r="C360" s="555" t="s">
        <v>2136</v>
      </c>
      <c r="D360" s="552" t="s">
        <v>128</v>
      </c>
      <c r="E360" s="552" t="s">
        <v>129</v>
      </c>
      <c r="F360" s="552" t="s">
        <v>129</v>
      </c>
      <c r="G360" s="552">
        <v>1998</v>
      </c>
      <c r="H360" s="674">
        <v>771000</v>
      </c>
      <c r="I360" s="452" t="s">
        <v>2133</v>
      </c>
      <c r="J360" s="551" t="s">
        <v>2144</v>
      </c>
      <c r="K360" s="552" t="s">
        <v>2138</v>
      </c>
      <c r="L360" s="551" t="s">
        <v>77</v>
      </c>
      <c r="M360" s="552" t="s">
        <v>2139</v>
      </c>
      <c r="N360" s="552" t="s">
        <v>2140</v>
      </c>
      <c r="O360" s="551">
        <v>4</v>
      </c>
      <c r="P360" s="551"/>
      <c r="Q360" s="551"/>
      <c r="R360" s="552" t="s">
        <v>1372</v>
      </c>
      <c r="S360" s="552" t="s">
        <v>1372</v>
      </c>
      <c r="T360" s="552" t="s">
        <v>1372</v>
      </c>
      <c r="U360" s="552" t="s">
        <v>1372</v>
      </c>
      <c r="V360" s="552" t="s">
        <v>2141</v>
      </c>
      <c r="W360" s="552" t="s">
        <v>1372</v>
      </c>
      <c r="X360" s="557">
        <v>228.7</v>
      </c>
      <c r="Y360" s="557">
        <v>1</v>
      </c>
      <c r="Z360" s="557" t="s">
        <v>129</v>
      </c>
      <c r="AA360" s="557" t="s">
        <v>129</v>
      </c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</row>
    <row r="361" spans="1:43" s="11" customFormat="1" ht="24">
      <c r="A361" s="551" t="s">
        <v>78</v>
      </c>
      <c r="B361" s="552" t="s">
        <v>2135</v>
      </c>
      <c r="C361" s="555" t="s">
        <v>2136</v>
      </c>
      <c r="D361" s="552" t="s">
        <v>128</v>
      </c>
      <c r="E361" s="552" t="s">
        <v>129</v>
      </c>
      <c r="F361" s="552" t="s">
        <v>129</v>
      </c>
      <c r="G361" s="552">
        <v>1998</v>
      </c>
      <c r="H361" s="674">
        <v>1067000</v>
      </c>
      <c r="I361" s="452" t="s">
        <v>2133</v>
      </c>
      <c r="J361" s="551" t="s">
        <v>2145</v>
      </c>
      <c r="K361" s="552" t="s">
        <v>2138</v>
      </c>
      <c r="L361" s="551" t="s">
        <v>78</v>
      </c>
      <c r="M361" s="552" t="s">
        <v>2139</v>
      </c>
      <c r="N361" s="552" t="s">
        <v>2140</v>
      </c>
      <c r="O361" s="551">
        <v>5</v>
      </c>
      <c r="P361" s="551"/>
      <c r="Q361" s="551"/>
      <c r="R361" s="552" t="s">
        <v>1372</v>
      </c>
      <c r="S361" s="552" t="s">
        <v>1372</v>
      </c>
      <c r="T361" s="552" t="s">
        <v>1372</v>
      </c>
      <c r="U361" s="552" t="s">
        <v>1372</v>
      </c>
      <c r="V361" s="552" t="s">
        <v>2141</v>
      </c>
      <c r="W361" s="552" t="s">
        <v>1372</v>
      </c>
      <c r="X361" s="557">
        <v>316.5</v>
      </c>
      <c r="Y361" s="557">
        <v>2</v>
      </c>
      <c r="Z361" s="557" t="s">
        <v>128</v>
      </c>
      <c r="AA361" s="557" t="s">
        <v>129</v>
      </c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</row>
    <row r="362" spans="1:43" s="3" customFormat="1">
      <c r="A362" s="696" t="s">
        <v>37</v>
      </c>
      <c r="B362" s="697"/>
      <c r="C362" s="558"/>
      <c r="D362" s="558"/>
      <c r="E362" s="558"/>
      <c r="F362" s="558"/>
      <c r="G362" s="558"/>
      <c r="H362" s="559">
        <f>SUM(H357:H361)</f>
        <v>3475000</v>
      </c>
      <c r="I362" s="560"/>
      <c r="J362" s="561"/>
      <c r="K362" s="544"/>
      <c r="L362" s="544"/>
      <c r="M362" s="544"/>
      <c r="N362" s="544"/>
      <c r="O362" s="544"/>
      <c r="P362" s="544"/>
      <c r="Q362" s="544"/>
      <c r="R362" s="545"/>
      <c r="S362" s="545"/>
      <c r="T362" s="545"/>
      <c r="U362" s="545"/>
      <c r="V362" s="545"/>
      <c r="W362" s="545"/>
      <c r="X362" s="545"/>
      <c r="Y362" s="545"/>
      <c r="Z362" s="545"/>
      <c r="AA362" s="546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</row>
    <row r="363" spans="1:43" s="29" customFormat="1">
      <c r="A363" s="688" t="s">
        <v>3</v>
      </c>
      <c r="B363" s="689"/>
      <c r="C363" s="689"/>
      <c r="D363" s="690"/>
      <c r="E363" s="549"/>
      <c r="F363" s="549"/>
      <c r="G363" s="549"/>
      <c r="H363" s="562"/>
      <c r="I363" s="548"/>
      <c r="J363" s="549"/>
      <c r="K363" s="549"/>
      <c r="L363" s="549"/>
      <c r="M363" s="549"/>
      <c r="N363" s="549"/>
      <c r="O363" s="549"/>
      <c r="P363" s="549"/>
      <c r="Q363" s="549"/>
      <c r="R363" s="549"/>
      <c r="S363" s="549"/>
      <c r="T363" s="549"/>
      <c r="U363" s="549"/>
      <c r="V363" s="549"/>
      <c r="W363" s="549"/>
      <c r="X363" s="549"/>
      <c r="Y363" s="549"/>
      <c r="Z363" s="549"/>
      <c r="AA363" s="550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</row>
    <row r="364" spans="1:43" s="11" customFormat="1" ht="36">
      <c r="A364" s="551" t="s">
        <v>74</v>
      </c>
      <c r="B364" s="563" t="s">
        <v>1283</v>
      </c>
      <c r="C364" s="563" t="s">
        <v>1284</v>
      </c>
      <c r="D364" s="563" t="s">
        <v>128</v>
      </c>
      <c r="E364" s="563" t="s">
        <v>129</v>
      </c>
      <c r="F364" s="564" t="s">
        <v>129</v>
      </c>
      <c r="G364" s="563">
        <v>1999</v>
      </c>
      <c r="H364" s="565">
        <v>8729000</v>
      </c>
      <c r="I364" s="566" t="s">
        <v>2133</v>
      </c>
      <c r="J364" s="567" t="s">
        <v>1302</v>
      </c>
      <c r="K364" s="568" t="s">
        <v>164</v>
      </c>
      <c r="L364" s="551" t="s">
        <v>74</v>
      </c>
      <c r="M364" s="563" t="s">
        <v>1308</v>
      </c>
      <c r="N364" s="563"/>
      <c r="O364" s="563" t="s">
        <v>1309</v>
      </c>
      <c r="P364" s="563" t="s">
        <v>1310</v>
      </c>
      <c r="Q364" s="563" t="s">
        <v>1311</v>
      </c>
      <c r="R364" s="563" t="s">
        <v>1312</v>
      </c>
      <c r="S364" s="563" t="s">
        <v>1312</v>
      </c>
      <c r="T364" s="563" t="s">
        <v>1312</v>
      </c>
      <c r="U364" s="563" t="s">
        <v>1312</v>
      </c>
      <c r="V364" s="563"/>
      <c r="W364" s="568"/>
      <c r="X364" s="569" t="s">
        <v>1320</v>
      </c>
      <c r="Y364" s="568">
        <v>2</v>
      </c>
      <c r="Z364" s="568" t="s">
        <v>129</v>
      </c>
      <c r="AA364" s="570" t="s">
        <v>129</v>
      </c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</row>
    <row r="365" spans="1:43" s="11" customFormat="1" ht="36">
      <c r="A365" s="551" t="s">
        <v>75</v>
      </c>
      <c r="B365" s="440" t="s">
        <v>2097</v>
      </c>
      <c r="C365" s="440" t="s">
        <v>1285</v>
      </c>
      <c r="D365" s="440" t="s">
        <v>128</v>
      </c>
      <c r="E365" s="563" t="s">
        <v>129</v>
      </c>
      <c r="F365" s="564" t="s">
        <v>129</v>
      </c>
      <c r="G365" s="440">
        <v>1967</v>
      </c>
      <c r="H365" s="637">
        <v>815000</v>
      </c>
      <c r="I365" s="566" t="s">
        <v>2133</v>
      </c>
      <c r="J365" s="571" t="s">
        <v>163</v>
      </c>
      <c r="K365" s="551" t="s">
        <v>165</v>
      </c>
      <c r="L365" s="551" t="s">
        <v>75</v>
      </c>
      <c r="M365" s="440" t="s">
        <v>1313</v>
      </c>
      <c r="N365" s="440"/>
      <c r="O365" s="440" t="s">
        <v>1314</v>
      </c>
      <c r="P365" s="440" t="s">
        <v>1315</v>
      </c>
      <c r="Q365" s="563" t="s">
        <v>1316</v>
      </c>
      <c r="R365" s="563" t="s">
        <v>1316</v>
      </c>
      <c r="S365" s="563" t="s">
        <v>1316</v>
      </c>
      <c r="T365" s="563" t="s">
        <v>1316</v>
      </c>
      <c r="U365" s="563" t="s">
        <v>1316</v>
      </c>
      <c r="V365" s="563"/>
      <c r="W365" s="551"/>
      <c r="X365" s="447" t="s">
        <v>1321</v>
      </c>
      <c r="Y365" s="551">
        <v>1</v>
      </c>
      <c r="Z365" s="551" t="s">
        <v>129</v>
      </c>
      <c r="AA365" s="572" t="s">
        <v>129</v>
      </c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</row>
    <row r="366" spans="1:43" s="11" customFormat="1" ht="36">
      <c r="A366" s="551" t="s">
        <v>76</v>
      </c>
      <c r="B366" s="440" t="s">
        <v>1286</v>
      </c>
      <c r="C366" s="440" t="s">
        <v>163</v>
      </c>
      <c r="D366" s="440" t="s">
        <v>128</v>
      </c>
      <c r="E366" s="563" t="s">
        <v>129</v>
      </c>
      <c r="F366" s="564" t="s">
        <v>129</v>
      </c>
      <c r="G366" s="440">
        <v>1985</v>
      </c>
      <c r="H366" s="637">
        <v>26000</v>
      </c>
      <c r="I366" s="566" t="s">
        <v>2133</v>
      </c>
      <c r="J366" s="571" t="s">
        <v>1303</v>
      </c>
      <c r="K366" s="551" t="s">
        <v>163</v>
      </c>
      <c r="L366" s="551" t="s">
        <v>76</v>
      </c>
      <c r="M366" s="440" t="s">
        <v>1313</v>
      </c>
      <c r="N366" s="440"/>
      <c r="O366" s="440" t="s">
        <v>1314</v>
      </c>
      <c r="P366" s="440" t="s">
        <v>1315</v>
      </c>
      <c r="Q366" s="563" t="s">
        <v>1316</v>
      </c>
      <c r="R366" s="563" t="s">
        <v>1316</v>
      </c>
      <c r="S366" s="563" t="s">
        <v>1316</v>
      </c>
      <c r="T366" s="563" t="s">
        <v>1316</v>
      </c>
      <c r="U366" s="563" t="s">
        <v>1316</v>
      </c>
      <c r="V366" s="563"/>
      <c r="W366" s="551"/>
      <c r="X366" s="447" t="s">
        <v>1322</v>
      </c>
      <c r="Y366" s="551">
        <v>1</v>
      </c>
      <c r="Z366" s="551" t="s">
        <v>129</v>
      </c>
      <c r="AA366" s="572" t="s">
        <v>129</v>
      </c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</row>
    <row r="367" spans="1:43" s="11" customFormat="1" ht="36">
      <c r="A367" s="551" t="s">
        <v>77</v>
      </c>
      <c r="B367" s="440" t="s">
        <v>1287</v>
      </c>
      <c r="C367" s="440" t="s">
        <v>163</v>
      </c>
      <c r="D367" s="440" t="s">
        <v>128</v>
      </c>
      <c r="E367" s="563" t="s">
        <v>129</v>
      </c>
      <c r="F367" s="564" t="s">
        <v>129</v>
      </c>
      <c r="G367" s="440">
        <v>1986</v>
      </c>
      <c r="H367" s="637">
        <v>250000</v>
      </c>
      <c r="I367" s="566" t="s">
        <v>2133</v>
      </c>
      <c r="J367" s="571" t="s">
        <v>163</v>
      </c>
      <c r="K367" s="551" t="s">
        <v>163</v>
      </c>
      <c r="L367" s="551" t="s">
        <v>77</v>
      </c>
      <c r="M367" s="440" t="s">
        <v>1313</v>
      </c>
      <c r="N367" s="440"/>
      <c r="O367" s="440" t="s">
        <v>1314</v>
      </c>
      <c r="P367" s="440" t="s">
        <v>1315</v>
      </c>
      <c r="Q367" s="563" t="s">
        <v>1316</v>
      </c>
      <c r="R367" s="563" t="s">
        <v>1316</v>
      </c>
      <c r="S367" s="563" t="s">
        <v>1316</v>
      </c>
      <c r="T367" s="563" t="s">
        <v>1316</v>
      </c>
      <c r="U367" s="563" t="s">
        <v>1316</v>
      </c>
      <c r="V367" s="563"/>
      <c r="W367" s="551"/>
      <c r="X367" s="447" t="s">
        <v>1323</v>
      </c>
      <c r="Y367" s="551">
        <v>1</v>
      </c>
      <c r="Z367" s="551" t="s">
        <v>129</v>
      </c>
      <c r="AA367" s="572" t="s">
        <v>129</v>
      </c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</row>
    <row r="368" spans="1:43" s="11" customFormat="1" ht="24">
      <c r="A368" s="551" t="s">
        <v>78</v>
      </c>
      <c r="B368" s="440" t="s">
        <v>1288</v>
      </c>
      <c r="C368" s="440" t="s">
        <v>1289</v>
      </c>
      <c r="D368" s="440" t="s">
        <v>128</v>
      </c>
      <c r="E368" s="563" t="s">
        <v>129</v>
      </c>
      <c r="F368" s="564" t="s">
        <v>129</v>
      </c>
      <c r="G368" s="440">
        <v>1995</v>
      </c>
      <c r="H368" s="637">
        <v>2400</v>
      </c>
      <c r="I368" s="551" t="s">
        <v>2134</v>
      </c>
      <c r="J368" s="571" t="s">
        <v>1304</v>
      </c>
      <c r="K368" s="551" t="s">
        <v>163</v>
      </c>
      <c r="L368" s="551" t="s">
        <v>78</v>
      </c>
      <c r="M368" s="440"/>
      <c r="N368" s="440"/>
      <c r="O368" s="440"/>
      <c r="P368" s="440" t="s">
        <v>1315</v>
      </c>
      <c r="Q368" s="563"/>
      <c r="R368" s="563"/>
      <c r="S368" s="563"/>
      <c r="T368" s="563"/>
      <c r="U368" s="563"/>
      <c r="V368" s="563"/>
      <c r="W368" s="551"/>
      <c r="X368" s="551"/>
      <c r="Y368" s="551"/>
      <c r="Z368" s="551"/>
      <c r="AA368" s="572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</row>
    <row r="369" spans="1:44" s="11" customFormat="1" ht="24">
      <c r="A369" s="551" t="s">
        <v>79</v>
      </c>
      <c r="B369" s="440" t="s">
        <v>1290</v>
      </c>
      <c r="C369" s="440" t="s">
        <v>163</v>
      </c>
      <c r="D369" s="440" t="s">
        <v>128</v>
      </c>
      <c r="E369" s="563" t="s">
        <v>129</v>
      </c>
      <c r="F369" s="564" t="s">
        <v>129</v>
      </c>
      <c r="G369" s="440">
        <v>2007</v>
      </c>
      <c r="H369" s="637">
        <v>80100.75</v>
      </c>
      <c r="I369" s="551" t="s">
        <v>2134</v>
      </c>
      <c r="J369" s="571" t="s">
        <v>1305</v>
      </c>
      <c r="K369" s="551" t="s">
        <v>163</v>
      </c>
      <c r="L369" s="551" t="s">
        <v>79</v>
      </c>
      <c r="M369" s="440"/>
      <c r="N369" s="440"/>
      <c r="O369" s="440"/>
      <c r="P369" s="440" t="s">
        <v>1315</v>
      </c>
      <c r="Q369" s="563"/>
      <c r="R369" s="563"/>
      <c r="S369" s="563"/>
      <c r="T369" s="563"/>
      <c r="U369" s="563"/>
      <c r="V369" s="563"/>
      <c r="W369" s="551"/>
      <c r="X369" s="551"/>
      <c r="Y369" s="551"/>
      <c r="Z369" s="551"/>
      <c r="AA369" s="572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</row>
    <row r="370" spans="1:44" s="11" customFormat="1" ht="24">
      <c r="A370" s="551" t="s">
        <v>80</v>
      </c>
      <c r="B370" s="440" t="s">
        <v>1291</v>
      </c>
      <c r="C370" s="440" t="s">
        <v>1292</v>
      </c>
      <c r="D370" s="440" t="s">
        <v>128</v>
      </c>
      <c r="E370" s="563" t="s">
        <v>129</v>
      </c>
      <c r="F370" s="564" t="s">
        <v>129</v>
      </c>
      <c r="G370" s="440">
        <v>2008</v>
      </c>
      <c r="H370" s="637">
        <v>75560.23</v>
      </c>
      <c r="I370" s="551" t="s">
        <v>2134</v>
      </c>
      <c r="J370" s="571" t="s">
        <v>163</v>
      </c>
      <c r="K370" s="551" t="s">
        <v>165</v>
      </c>
      <c r="L370" s="551" t="s">
        <v>80</v>
      </c>
      <c r="M370" s="440"/>
      <c r="N370" s="440"/>
      <c r="O370" s="440"/>
      <c r="P370" s="440" t="s">
        <v>1315</v>
      </c>
      <c r="Q370" s="563"/>
      <c r="R370" s="563"/>
      <c r="S370" s="563"/>
      <c r="T370" s="563"/>
      <c r="U370" s="563"/>
      <c r="V370" s="563"/>
      <c r="W370" s="551"/>
      <c r="X370" s="551"/>
      <c r="Y370" s="551"/>
      <c r="Z370" s="551"/>
      <c r="AA370" s="572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</row>
    <row r="371" spans="1:44" s="11" customFormat="1" ht="24">
      <c r="A371" s="551" t="s">
        <v>81</v>
      </c>
      <c r="B371" s="440" t="s">
        <v>1293</v>
      </c>
      <c r="C371" s="440" t="s">
        <v>1289</v>
      </c>
      <c r="D371" s="440" t="s">
        <v>128</v>
      </c>
      <c r="E371" s="563" t="s">
        <v>129</v>
      </c>
      <c r="F371" s="564" t="s">
        <v>129</v>
      </c>
      <c r="G371" s="440">
        <v>2009</v>
      </c>
      <c r="H371" s="637">
        <v>2600</v>
      </c>
      <c r="I371" s="551" t="s">
        <v>2134</v>
      </c>
      <c r="J371" s="571" t="s">
        <v>1306</v>
      </c>
      <c r="K371" s="551" t="s">
        <v>165</v>
      </c>
      <c r="L371" s="551" t="s">
        <v>81</v>
      </c>
      <c r="M371" s="440"/>
      <c r="N371" s="440"/>
      <c r="O371" s="440"/>
      <c r="P371" s="440" t="s">
        <v>1315</v>
      </c>
      <c r="Q371" s="563"/>
      <c r="R371" s="563"/>
      <c r="S371" s="563"/>
      <c r="T371" s="563"/>
      <c r="U371" s="563"/>
      <c r="V371" s="563"/>
      <c r="W371" s="551"/>
      <c r="X371" s="551"/>
      <c r="Y371" s="551"/>
      <c r="Z371" s="551"/>
      <c r="AA371" s="572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</row>
    <row r="372" spans="1:44" s="11" customFormat="1" ht="24">
      <c r="A372" s="551" t="s">
        <v>82</v>
      </c>
      <c r="B372" s="440" t="s">
        <v>1294</v>
      </c>
      <c r="C372" s="440" t="s">
        <v>1295</v>
      </c>
      <c r="D372" s="440" t="s">
        <v>128</v>
      </c>
      <c r="E372" s="563" t="s">
        <v>129</v>
      </c>
      <c r="F372" s="564" t="s">
        <v>129</v>
      </c>
      <c r="G372" s="440">
        <v>2010</v>
      </c>
      <c r="H372" s="637">
        <v>13176139.689999999</v>
      </c>
      <c r="I372" s="551" t="s">
        <v>2134</v>
      </c>
      <c r="J372" s="571" t="s">
        <v>163</v>
      </c>
      <c r="K372" s="551" t="s">
        <v>1307</v>
      </c>
      <c r="L372" s="551" t="s">
        <v>82</v>
      </c>
      <c r="M372" s="440" t="s">
        <v>1317</v>
      </c>
      <c r="N372" s="440"/>
      <c r="O372" s="440" t="s">
        <v>1318</v>
      </c>
      <c r="P372" s="440" t="s">
        <v>1315</v>
      </c>
      <c r="Q372" s="563" t="s">
        <v>1319</v>
      </c>
      <c r="R372" s="563" t="s">
        <v>1319</v>
      </c>
      <c r="S372" s="563" t="s">
        <v>1319</v>
      </c>
      <c r="T372" s="563" t="s">
        <v>1319</v>
      </c>
      <c r="U372" s="563" t="s">
        <v>1319</v>
      </c>
      <c r="V372" s="563" t="s">
        <v>1319</v>
      </c>
      <c r="W372" s="551"/>
      <c r="X372" s="551"/>
      <c r="Y372" s="551"/>
      <c r="Z372" s="551"/>
      <c r="AA372" s="572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</row>
    <row r="373" spans="1:44" s="11" customFormat="1" ht="24">
      <c r="A373" s="551" t="s">
        <v>83</v>
      </c>
      <c r="B373" s="440" t="s">
        <v>1296</v>
      </c>
      <c r="C373" s="440" t="s">
        <v>1297</v>
      </c>
      <c r="D373" s="440" t="s">
        <v>128</v>
      </c>
      <c r="E373" s="563" t="s">
        <v>129</v>
      </c>
      <c r="F373" s="564" t="s">
        <v>129</v>
      </c>
      <c r="G373" s="440">
        <v>2009</v>
      </c>
      <c r="H373" s="637">
        <v>9860</v>
      </c>
      <c r="I373" s="551" t="s">
        <v>2134</v>
      </c>
      <c r="J373" s="571"/>
      <c r="K373" s="551" t="s">
        <v>165</v>
      </c>
      <c r="L373" s="551" t="s">
        <v>83</v>
      </c>
      <c r="M373" s="440"/>
      <c r="N373" s="440"/>
      <c r="O373" s="440"/>
      <c r="P373" s="440" t="s">
        <v>1315</v>
      </c>
      <c r="Q373" s="440" t="s">
        <v>1312</v>
      </c>
      <c r="R373" s="440"/>
      <c r="S373" s="440"/>
      <c r="T373" s="440"/>
      <c r="U373" s="440"/>
      <c r="V373" s="440"/>
      <c r="W373" s="551"/>
      <c r="X373" s="551"/>
      <c r="Y373" s="551"/>
      <c r="Z373" s="551"/>
      <c r="AA373" s="572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</row>
    <row r="374" spans="1:44" s="11" customFormat="1" ht="24">
      <c r="A374" s="551" t="s">
        <v>84</v>
      </c>
      <c r="B374" s="440" t="s">
        <v>1298</v>
      </c>
      <c r="C374" s="440" t="s">
        <v>1299</v>
      </c>
      <c r="D374" s="440" t="s">
        <v>128</v>
      </c>
      <c r="E374" s="440" t="s">
        <v>129</v>
      </c>
      <c r="F374" s="440" t="s">
        <v>129</v>
      </c>
      <c r="G374" s="440"/>
      <c r="H374" s="637">
        <v>43925.77</v>
      </c>
      <c r="I374" s="551" t="s">
        <v>2134</v>
      </c>
      <c r="J374" s="571"/>
      <c r="K374" s="551" t="s">
        <v>166</v>
      </c>
      <c r="L374" s="551" t="s">
        <v>84</v>
      </c>
      <c r="M374" s="551"/>
      <c r="N374" s="551"/>
      <c r="O374" s="551"/>
      <c r="P374" s="551"/>
      <c r="Q374" s="551"/>
      <c r="R374" s="551"/>
      <c r="S374" s="551"/>
      <c r="T374" s="551"/>
      <c r="U374" s="551"/>
      <c r="V374" s="551"/>
      <c r="W374" s="551"/>
      <c r="X374" s="551"/>
      <c r="Y374" s="551"/>
      <c r="Z374" s="551"/>
      <c r="AA374" s="572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</row>
    <row r="375" spans="1:44" s="11" customFormat="1" ht="24">
      <c r="A375" s="551" t="s">
        <v>85</v>
      </c>
      <c r="B375" s="440" t="s">
        <v>1300</v>
      </c>
      <c r="C375" s="440" t="s">
        <v>1301</v>
      </c>
      <c r="D375" s="440" t="s">
        <v>128</v>
      </c>
      <c r="E375" s="440" t="s">
        <v>129</v>
      </c>
      <c r="F375" s="440" t="s">
        <v>129</v>
      </c>
      <c r="G375" s="440"/>
      <c r="H375" s="637">
        <v>902308.01</v>
      </c>
      <c r="I375" s="551" t="s">
        <v>2134</v>
      </c>
      <c r="J375" s="571" t="s">
        <v>167</v>
      </c>
      <c r="K375" s="551" t="s">
        <v>166</v>
      </c>
      <c r="L375" s="551" t="s">
        <v>85</v>
      </c>
      <c r="M375" s="551"/>
      <c r="N375" s="551"/>
      <c r="O375" s="551"/>
      <c r="P375" s="551"/>
      <c r="Q375" s="551"/>
      <c r="R375" s="551"/>
      <c r="S375" s="551"/>
      <c r="T375" s="551"/>
      <c r="U375" s="551"/>
      <c r="V375" s="551"/>
      <c r="W375" s="551"/>
      <c r="X375" s="551"/>
      <c r="Y375" s="551"/>
      <c r="Z375" s="551"/>
      <c r="AA375" s="572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</row>
    <row r="376" spans="1:44" s="11" customFormat="1">
      <c r="A376" s="551" t="s">
        <v>86</v>
      </c>
      <c r="B376" s="440" t="s">
        <v>740</v>
      </c>
      <c r="C376" s="440"/>
      <c r="D376" s="440" t="s">
        <v>128</v>
      </c>
      <c r="E376" s="440" t="s">
        <v>129</v>
      </c>
      <c r="F376" s="440" t="s">
        <v>129</v>
      </c>
      <c r="G376" s="440"/>
      <c r="H376" s="637">
        <v>61288.36</v>
      </c>
      <c r="I376" s="551" t="s">
        <v>2134</v>
      </c>
      <c r="J376" s="571"/>
      <c r="K376" s="551" t="s">
        <v>166</v>
      </c>
      <c r="L376" s="551" t="s">
        <v>86</v>
      </c>
      <c r="M376" s="551"/>
      <c r="N376" s="551"/>
      <c r="O376" s="551"/>
      <c r="P376" s="551"/>
      <c r="Q376" s="551"/>
      <c r="R376" s="551"/>
      <c r="S376" s="551"/>
      <c r="T376" s="551"/>
      <c r="U376" s="551"/>
      <c r="V376" s="551"/>
      <c r="W376" s="551"/>
      <c r="X376" s="551"/>
      <c r="Y376" s="551"/>
      <c r="Z376" s="551"/>
      <c r="AA376" s="572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</row>
    <row r="377" spans="1:44" s="11" customFormat="1">
      <c r="A377" s="551" t="s">
        <v>87</v>
      </c>
      <c r="B377" s="440" t="s">
        <v>2096</v>
      </c>
      <c r="C377" s="440"/>
      <c r="D377" s="440"/>
      <c r="E377" s="534"/>
      <c r="F377" s="440"/>
      <c r="G377" s="537"/>
      <c r="H377" s="637">
        <v>231801.17</v>
      </c>
      <c r="I377" s="551" t="s">
        <v>2134</v>
      </c>
      <c r="J377" s="571"/>
      <c r="K377" s="551"/>
      <c r="L377" s="551" t="s">
        <v>87</v>
      </c>
      <c r="M377" s="551"/>
      <c r="N377" s="551"/>
      <c r="O377" s="551"/>
      <c r="P377" s="551"/>
      <c r="Q377" s="551"/>
      <c r="R377" s="551"/>
      <c r="S377" s="551"/>
      <c r="T377" s="551"/>
      <c r="U377" s="551"/>
      <c r="V377" s="551"/>
      <c r="W377" s="551"/>
      <c r="X377" s="551"/>
      <c r="Y377" s="551"/>
      <c r="Z377" s="551"/>
      <c r="AA377" s="572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</row>
    <row r="378" spans="1:44" s="121" customFormat="1">
      <c r="A378" s="544"/>
      <c r="B378" s="573" t="s">
        <v>29</v>
      </c>
      <c r="C378" s="544"/>
      <c r="D378" s="544"/>
      <c r="E378" s="574"/>
      <c r="F378" s="544"/>
      <c r="G378" s="575"/>
      <c r="H378" s="559">
        <f>SUM(H364:H377)</f>
        <v>24405983.980000004</v>
      </c>
      <c r="I378" s="576"/>
      <c r="J378" s="544"/>
      <c r="K378" s="577"/>
      <c r="L378" s="544"/>
      <c r="M378" s="544"/>
      <c r="N378" s="544"/>
      <c r="O378" s="544"/>
      <c r="P378" s="544"/>
      <c r="Q378" s="544"/>
      <c r="R378" s="544"/>
      <c r="S378" s="544"/>
      <c r="T378" s="544"/>
      <c r="U378" s="544"/>
      <c r="V378" s="544"/>
      <c r="W378" s="544"/>
      <c r="X378" s="544"/>
      <c r="Y378" s="544"/>
      <c r="Z378" s="544"/>
      <c r="AA378" s="574"/>
      <c r="AB378" s="258"/>
      <c r="AC378" s="258"/>
      <c r="AD378" s="258"/>
      <c r="AE378" s="258"/>
      <c r="AF378" s="258"/>
      <c r="AG378" s="258"/>
      <c r="AH378" s="258"/>
      <c r="AI378" s="258"/>
      <c r="AJ378" s="258"/>
      <c r="AK378" s="258"/>
      <c r="AL378" s="258"/>
      <c r="AM378" s="258"/>
      <c r="AN378" s="258"/>
      <c r="AO378" s="258"/>
      <c r="AP378" s="258"/>
      <c r="AQ378" s="258"/>
    </row>
    <row r="379" spans="1:44" s="29" customFormat="1">
      <c r="A379" s="700" t="s">
        <v>88</v>
      </c>
      <c r="B379" s="701"/>
      <c r="C379" s="701"/>
      <c r="D379" s="701"/>
      <c r="E379" s="701"/>
      <c r="F379" s="702"/>
      <c r="G379" s="578"/>
      <c r="H379" s="579"/>
      <c r="I379" s="580"/>
      <c r="J379" s="578"/>
      <c r="K379" s="578"/>
      <c r="L379" s="578"/>
      <c r="M379" s="578"/>
      <c r="N379" s="578"/>
      <c r="O379" s="578"/>
      <c r="P379" s="578"/>
      <c r="Q379" s="578"/>
      <c r="R379" s="578"/>
      <c r="S379" s="578"/>
      <c r="T379" s="578"/>
      <c r="U379" s="578"/>
      <c r="V379" s="578"/>
      <c r="W379" s="578"/>
      <c r="X379" s="578"/>
      <c r="Y379" s="578"/>
      <c r="Z379" s="578"/>
      <c r="AA379" s="581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</row>
    <row r="380" spans="1:44" s="5" customFormat="1">
      <c r="A380" s="551" t="s">
        <v>74</v>
      </c>
      <c r="B380" s="582" t="s">
        <v>1732</v>
      </c>
      <c r="C380" s="583" t="s">
        <v>1733</v>
      </c>
      <c r="D380" s="563" t="s">
        <v>128</v>
      </c>
      <c r="E380" s="563" t="s">
        <v>129</v>
      </c>
      <c r="F380" s="563"/>
      <c r="G380" s="563"/>
      <c r="H380" s="584">
        <v>88923.1</v>
      </c>
      <c r="I380" s="441" t="s">
        <v>2134</v>
      </c>
      <c r="J380" s="675" t="s">
        <v>1842</v>
      </c>
      <c r="K380" s="582" t="s">
        <v>1843</v>
      </c>
      <c r="L380" s="551" t="s">
        <v>74</v>
      </c>
      <c r="M380" s="551"/>
      <c r="N380" s="551"/>
      <c r="O380" s="551"/>
      <c r="P380" s="551"/>
      <c r="Q380" s="551"/>
      <c r="R380" s="551"/>
      <c r="S380" s="551"/>
      <c r="T380" s="551"/>
      <c r="U380" s="551"/>
      <c r="V380" s="551"/>
      <c r="W380" s="551"/>
      <c r="X380" s="551"/>
      <c r="Y380" s="551"/>
      <c r="Z380" s="551"/>
      <c r="AA380" s="572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44"/>
    </row>
    <row r="381" spans="1:44" s="5" customFormat="1">
      <c r="A381" s="551" t="s">
        <v>75</v>
      </c>
      <c r="B381" s="439" t="s">
        <v>1734</v>
      </c>
      <c r="C381" s="585" t="s">
        <v>1735</v>
      </c>
      <c r="D381" s="440" t="s">
        <v>1164</v>
      </c>
      <c r="E381" s="440" t="s">
        <v>361</v>
      </c>
      <c r="F381" s="440"/>
      <c r="G381" s="440"/>
      <c r="H381" s="442">
        <v>1246369</v>
      </c>
      <c r="I381" s="441" t="s">
        <v>2134</v>
      </c>
      <c r="J381" s="676" t="s">
        <v>1844</v>
      </c>
      <c r="K381" s="582" t="s">
        <v>1843</v>
      </c>
      <c r="L381" s="551" t="s">
        <v>75</v>
      </c>
      <c r="M381" s="551"/>
      <c r="N381" s="551"/>
      <c r="O381" s="551"/>
      <c r="P381" s="551"/>
      <c r="Q381" s="551"/>
      <c r="R381" s="551"/>
      <c r="S381" s="551"/>
      <c r="T381" s="551"/>
      <c r="U381" s="551"/>
      <c r="V381" s="551"/>
      <c r="W381" s="551"/>
      <c r="X381" s="551"/>
      <c r="Y381" s="551"/>
      <c r="Z381" s="551"/>
      <c r="AA381" s="572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44"/>
    </row>
    <row r="382" spans="1:44" s="5" customFormat="1">
      <c r="A382" s="551" t="s">
        <v>76</v>
      </c>
      <c r="B382" s="439" t="s">
        <v>1736</v>
      </c>
      <c r="C382" s="585" t="s">
        <v>1737</v>
      </c>
      <c r="D382" s="440"/>
      <c r="E382" s="440"/>
      <c r="F382" s="440"/>
      <c r="G382" s="440"/>
      <c r="H382" s="442">
        <v>383416.87</v>
      </c>
      <c r="I382" s="441" t="s">
        <v>2134</v>
      </c>
      <c r="J382" s="676"/>
      <c r="K382" s="582" t="s">
        <v>1843</v>
      </c>
      <c r="L382" s="551" t="s">
        <v>76</v>
      </c>
      <c r="M382" s="551"/>
      <c r="N382" s="551"/>
      <c r="O382" s="551"/>
      <c r="P382" s="551"/>
      <c r="Q382" s="551"/>
      <c r="R382" s="551"/>
      <c r="S382" s="551"/>
      <c r="T382" s="551"/>
      <c r="U382" s="551"/>
      <c r="V382" s="551"/>
      <c r="W382" s="551"/>
      <c r="X382" s="551"/>
      <c r="Y382" s="551"/>
      <c r="Z382" s="551"/>
      <c r="AA382" s="572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44"/>
    </row>
    <row r="383" spans="1:44" s="5" customFormat="1">
      <c r="A383" s="551" t="s">
        <v>77</v>
      </c>
      <c r="B383" s="439" t="s">
        <v>1738</v>
      </c>
      <c r="C383" s="585" t="s">
        <v>1739</v>
      </c>
      <c r="D383" s="440"/>
      <c r="E383" s="440"/>
      <c r="F383" s="440"/>
      <c r="G383" s="440"/>
      <c r="H383" s="442">
        <v>1432676.41</v>
      </c>
      <c r="I383" s="441" t="s">
        <v>2134</v>
      </c>
      <c r="J383" s="676"/>
      <c r="K383" s="582" t="s">
        <v>1843</v>
      </c>
      <c r="L383" s="551" t="s">
        <v>77</v>
      </c>
      <c r="M383" s="551"/>
      <c r="N383" s="551"/>
      <c r="O383" s="551"/>
      <c r="P383" s="551"/>
      <c r="Q383" s="551"/>
      <c r="R383" s="551"/>
      <c r="S383" s="551"/>
      <c r="T383" s="551"/>
      <c r="U383" s="551"/>
      <c r="V383" s="551"/>
      <c r="W383" s="551"/>
      <c r="X383" s="551"/>
      <c r="Y383" s="551"/>
      <c r="Z383" s="551"/>
      <c r="AA383" s="572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44"/>
    </row>
    <row r="384" spans="1:44" s="5" customFormat="1">
      <c r="A384" s="551" t="s">
        <v>78</v>
      </c>
      <c r="B384" s="439" t="s">
        <v>1740</v>
      </c>
      <c r="C384" s="585" t="s">
        <v>1741</v>
      </c>
      <c r="D384" s="440"/>
      <c r="E384" s="440"/>
      <c r="F384" s="440"/>
      <c r="G384" s="440"/>
      <c r="H384" s="442">
        <v>261461.35</v>
      </c>
      <c r="I384" s="441" t="s">
        <v>2134</v>
      </c>
      <c r="J384" s="676"/>
      <c r="K384" s="582" t="s">
        <v>1843</v>
      </c>
      <c r="L384" s="551" t="s">
        <v>78</v>
      </c>
      <c r="M384" s="551"/>
      <c r="N384" s="551"/>
      <c r="O384" s="551"/>
      <c r="P384" s="551"/>
      <c r="Q384" s="551"/>
      <c r="R384" s="551"/>
      <c r="S384" s="551"/>
      <c r="T384" s="551"/>
      <c r="U384" s="551"/>
      <c r="V384" s="551"/>
      <c r="W384" s="551"/>
      <c r="X384" s="551"/>
      <c r="Y384" s="551"/>
      <c r="Z384" s="551"/>
      <c r="AA384" s="572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44"/>
    </row>
    <row r="385" spans="1:44" s="5" customFormat="1">
      <c r="A385" s="551" t="s">
        <v>79</v>
      </c>
      <c r="B385" s="439" t="s">
        <v>1742</v>
      </c>
      <c r="C385" s="585" t="s">
        <v>1743</v>
      </c>
      <c r="D385" s="440"/>
      <c r="E385" s="440"/>
      <c r="F385" s="440"/>
      <c r="G385" s="440"/>
      <c r="H385" s="442">
        <v>142703.57999999999</v>
      </c>
      <c r="I385" s="441" t="s">
        <v>2134</v>
      </c>
      <c r="J385" s="676"/>
      <c r="K385" s="582" t="s">
        <v>1843</v>
      </c>
      <c r="L385" s="551" t="s">
        <v>79</v>
      </c>
      <c r="M385" s="551"/>
      <c r="N385" s="551"/>
      <c r="O385" s="551"/>
      <c r="P385" s="551"/>
      <c r="Q385" s="551"/>
      <c r="R385" s="551"/>
      <c r="S385" s="551"/>
      <c r="T385" s="551"/>
      <c r="U385" s="551"/>
      <c r="V385" s="551"/>
      <c r="W385" s="551"/>
      <c r="X385" s="551"/>
      <c r="Y385" s="551"/>
      <c r="Z385" s="551"/>
      <c r="AA385" s="572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44"/>
    </row>
    <row r="386" spans="1:44" s="5" customFormat="1">
      <c r="A386" s="551" t="s">
        <v>80</v>
      </c>
      <c r="B386" s="439" t="s">
        <v>1744</v>
      </c>
      <c r="C386" s="586" t="s">
        <v>1745</v>
      </c>
      <c r="D386" s="440"/>
      <c r="E386" s="440"/>
      <c r="F386" s="440"/>
      <c r="G386" s="440"/>
      <c r="H386" s="442">
        <v>136584.39000000001</v>
      </c>
      <c r="I386" s="441" t="s">
        <v>2134</v>
      </c>
      <c r="J386" s="676"/>
      <c r="K386" s="582" t="s">
        <v>1843</v>
      </c>
      <c r="L386" s="551" t="s">
        <v>80</v>
      </c>
      <c r="M386" s="551"/>
      <c r="N386" s="551"/>
      <c r="O386" s="551"/>
      <c r="P386" s="551"/>
      <c r="Q386" s="551"/>
      <c r="R386" s="551"/>
      <c r="S386" s="551"/>
      <c r="T386" s="551"/>
      <c r="U386" s="551"/>
      <c r="V386" s="551"/>
      <c r="W386" s="551"/>
      <c r="X386" s="551"/>
      <c r="Y386" s="551"/>
      <c r="Z386" s="551"/>
      <c r="AA386" s="572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44"/>
    </row>
    <row r="387" spans="1:44" s="5" customFormat="1">
      <c r="A387" s="551" t="s">
        <v>81</v>
      </c>
      <c r="B387" s="439" t="s">
        <v>1746</v>
      </c>
      <c r="C387" s="586" t="s">
        <v>1747</v>
      </c>
      <c r="D387" s="440"/>
      <c r="E387" s="440"/>
      <c r="F387" s="440"/>
      <c r="G387" s="440"/>
      <c r="H387" s="442">
        <v>93411.56</v>
      </c>
      <c r="I387" s="441" t="s">
        <v>2134</v>
      </c>
      <c r="J387" s="676"/>
      <c r="K387" s="582" t="s">
        <v>1843</v>
      </c>
      <c r="L387" s="551" t="s">
        <v>81</v>
      </c>
      <c r="M387" s="551"/>
      <c r="N387" s="551"/>
      <c r="O387" s="551"/>
      <c r="P387" s="551"/>
      <c r="Q387" s="551"/>
      <c r="R387" s="551"/>
      <c r="S387" s="551"/>
      <c r="T387" s="551"/>
      <c r="U387" s="551"/>
      <c r="V387" s="551"/>
      <c r="W387" s="551"/>
      <c r="X387" s="551"/>
      <c r="Y387" s="551"/>
      <c r="Z387" s="551"/>
      <c r="AA387" s="572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44"/>
    </row>
    <row r="388" spans="1:44" s="5" customFormat="1">
      <c r="A388" s="551" t="s">
        <v>82</v>
      </c>
      <c r="B388" s="439" t="s">
        <v>1748</v>
      </c>
      <c r="C388" s="585" t="s">
        <v>1749</v>
      </c>
      <c r="D388" s="440"/>
      <c r="E388" s="440"/>
      <c r="F388" s="440"/>
      <c r="G388" s="440"/>
      <c r="H388" s="442">
        <v>41266</v>
      </c>
      <c r="I388" s="441" t="s">
        <v>2134</v>
      </c>
      <c r="J388" s="676"/>
      <c r="K388" s="582" t="s">
        <v>1843</v>
      </c>
      <c r="L388" s="551" t="s">
        <v>82</v>
      </c>
      <c r="M388" s="551"/>
      <c r="N388" s="551"/>
      <c r="O388" s="551"/>
      <c r="P388" s="551"/>
      <c r="Q388" s="551"/>
      <c r="R388" s="551"/>
      <c r="S388" s="551"/>
      <c r="T388" s="551"/>
      <c r="U388" s="551"/>
      <c r="V388" s="551"/>
      <c r="W388" s="551"/>
      <c r="X388" s="551"/>
      <c r="Y388" s="551"/>
      <c r="Z388" s="551"/>
      <c r="AA388" s="572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44"/>
    </row>
    <row r="389" spans="1:44" s="5" customFormat="1">
      <c r="A389" s="551" t="s">
        <v>83</v>
      </c>
      <c r="B389" s="439" t="s">
        <v>1750</v>
      </c>
      <c r="C389" s="585" t="s">
        <v>1751</v>
      </c>
      <c r="D389" s="440"/>
      <c r="E389" s="440"/>
      <c r="F389" s="440"/>
      <c r="G389" s="440"/>
      <c r="H389" s="442">
        <v>241846.59</v>
      </c>
      <c r="I389" s="441" t="s">
        <v>2134</v>
      </c>
      <c r="J389" s="676"/>
      <c r="K389" s="582"/>
      <c r="L389" s="551" t="s">
        <v>83</v>
      </c>
      <c r="M389" s="551"/>
      <c r="N389" s="551"/>
      <c r="O389" s="551"/>
      <c r="P389" s="551"/>
      <c r="Q389" s="551"/>
      <c r="R389" s="551"/>
      <c r="S389" s="551"/>
      <c r="T389" s="551"/>
      <c r="U389" s="551"/>
      <c r="V389" s="551"/>
      <c r="W389" s="551"/>
      <c r="X389" s="551"/>
      <c r="Y389" s="551"/>
      <c r="Z389" s="551"/>
      <c r="AA389" s="572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44"/>
    </row>
    <row r="390" spans="1:44" s="5" customFormat="1">
      <c r="A390" s="551" t="s">
        <v>84</v>
      </c>
      <c r="B390" s="439" t="s">
        <v>1752</v>
      </c>
      <c r="C390" s="585" t="s">
        <v>1753</v>
      </c>
      <c r="D390" s="440"/>
      <c r="E390" s="440"/>
      <c r="F390" s="440"/>
      <c r="G390" s="440"/>
      <c r="H390" s="442">
        <v>60588</v>
      </c>
      <c r="I390" s="441" t="s">
        <v>2134</v>
      </c>
      <c r="J390" s="676"/>
      <c r="K390" s="582"/>
      <c r="L390" s="551" t="s">
        <v>84</v>
      </c>
      <c r="M390" s="551"/>
      <c r="N390" s="551"/>
      <c r="O390" s="551"/>
      <c r="P390" s="551"/>
      <c r="Q390" s="551"/>
      <c r="R390" s="551"/>
      <c r="S390" s="551"/>
      <c r="T390" s="551"/>
      <c r="U390" s="551"/>
      <c r="V390" s="551"/>
      <c r="W390" s="551"/>
      <c r="X390" s="551"/>
      <c r="Y390" s="551"/>
      <c r="Z390" s="551"/>
      <c r="AA390" s="572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44"/>
    </row>
    <row r="391" spans="1:44" s="5" customFormat="1">
      <c r="A391" s="551" t="s">
        <v>85</v>
      </c>
      <c r="B391" s="439" t="s">
        <v>1754</v>
      </c>
      <c r="C391" s="585" t="s">
        <v>1755</v>
      </c>
      <c r="D391" s="440"/>
      <c r="E391" s="440"/>
      <c r="F391" s="440"/>
      <c r="G391" s="440"/>
      <c r="H391" s="442">
        <v>106461</v>
      </c>
      <c r="I391" s="441" t="s">
        <v>2134</v>
      </c>
      <c r="J391" s="676"/>
      <c r="K391" s="439" t="s">
        <v>1845</v>
      </c>
      <c r="L391" s="551" t="s">
        <v>85</v>
      </c>
      <c r="M391" s="551"/>
      <c r="N391" s="551"/>
      <c r="O391" s="551"/>
      <c r="P391" s="551"/>
      <c r="Q391" s="551"/>
      <c r="R391" s="551"/>
      <c r="S391" s="551"/>
      <c r="T391" s="551"/>
      <c r="U391" s="551"/>
      <c r="V391" s="551"/>
      <c r="W391" s="551"/>
      <c r="X391" s="551"/>
      <c r="Y391" s="551"/>
      <c r="Z391" s="551"/>
      <c r="AA391" s="572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44"/>
    </row>
    <row r="392" spans="1:44" s="5" customFormat="1">
      <c r="A392" s="551" t="s">
        <v>86</v>
      </c>
      <c r="B392" s="439" t="s">
        <v>1756</v>
      </c>
      <c r="C392" s="585" t="s">
        <v>1757</v>
      </c>
      <c r="D392" s="440"/>
      <c r="E392" s="440"/>
      <c r="F392" s="440"/>
      <c r="G392" s="440"/>
      <c r="H392" s="442">
        <v>93519.75</v>
      </c>
      <c r="I392" s="441" t="s">
        <v>2134</v>
      </c>
      <c r="J392" s="676"/>
      <c r="K392" s="439" t="s">
        <v>1845</v>
      </c>
      <c r="L392" s="551" t="s">
        <v>86</v>
      </c>
      <c r="M392" s="551"/>
      <c r="N392" s="551"/>
      <c r="O392" s="551"/>
      <c r="P392" s="551"/>
      <c r="Q392" s="551"/>
      <c r="R392" s="551"/>
      <c r="S392" s="551"/>
      <c r="T392" s="551"/>
      <c r="U392" s="551"/>
      <c r="V392" s="551"/>
      <c r="W392" s="551"/>
      <c r="X392" s="551"/>
      <c r="Y392" s="551"/>
      <c r="Z392" s="551"/>
      <c r="AA392" s="572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44"/>
    </row>
    <row r="393" spans="1:44" s="5" customFormat="1">
      <c r="A393" s="551" t="s">
        <v>87</v>
      </c>
      <c r="B393" s="439" t="s">
        <v>1754</v>
      </c>
      <c r="C393" s="585" t="s">
        <v>1758</v>
      </c>
      <c r="D393" s="440"/>
      <c r="E393" s="440"/>
      <c r="F393" s="440"/>
      <c r="G393" s="440"/>
      <c r="H393" s="442">
        <v>73552</v>
      </c>
      <c r="I393" s="441" t="s">
        <v>2134</v>
      </c>
      <c r="J393" s="676"/>
      <c r="K393" s="439" t="s">
        <v>1845</v>
      </c>
      <c r="L393" s="551" t="s">
        <v>87</v>
      </c>
      <c r="M393" s="551"/>
      <c r="N393" s="551"/>
      <c r="O393" s="551"/>
      <c r="P393" s="551"/>
      <c r="Q393" s="551"/>
      <c r="R393" s="551"/>
      <c r="S393" s="551"/>
      <c r="T393" s="551"/>
      <c r="U393" s="551"/>
      <c r="V393" s="551"/>
      <c r="W393" s="551"/>
      <c r="X393" s="551"/>
      <c r="Y393" s="551"/>
      <c r="Z393" s="551"/>
      <c r="AA393" s="572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44"/>
    </row>
    <row r="394" spans="1:44" s="5" customFormat="1">
      <c r="A394" s="551" t="s">
        <v>199</v>
      </c>
      <c r="B394" s="439" t="s">
        <v>1759</v>
      </c>
      <c r="C394" s="585" t="s">
        <v>1760</v>
      </c>
      <c r="D394" s="440"/>
      <c r="E394" s="440"/>
      <c r="F394" s="440"/>
      <c r="G394" s="440"/>
      <c r="H394" s="442">
        <f>247057.69</f>
        <v>247057.69</v>
      </c>
      <c r="I394" s="441" t="s">
        <v>2134</v>
      </c>
      <c r="J394" s="676"/>
      <c r="K394" s="439" t="s">
        <v>1845</v>
      </c>
      <c r="L394" s="551" t="s">
        <v>199</v>
      </c>
      <c r="M394" s="551"/>
      <c r="N394" s="551"/>
      <c r="O394" s="551"/>
      <c r="P394" s="551"/>
      <c r="Q394" s="551"/>
      <c r="R394" s="551"/>
      <c r="S394" s="551"/>
      <c r="T394" s="551"/>
      <c r="U394" s="551"/>
      <c r="V394" s="551"/>
      <c r="W394" s="551"/>
      <c r="X394" s="551"/>
      <c r="Y394" s="551"/>
      <c r="Z394" s="551"/>
      <c r="AA394" s="572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44"/>
    </row>
    <row r="395" spans="1:44" s="5" customFormat="1">
      <c r="A395" s="551" t="s">
        <v>362</v>
      </c>
      <c r="B395" s="439" t="s">
        <v>1759</v>
      </c>
      <c r="C395" s="585" t="s">
        <v>1761</v>
      </c>
      <c r="D395" s="440"/>
      <c r="E395" s="440"/>
      <c r="F395" s="440"/>
      <c r="G395" s="440"/>
      <c r="H395" s="442">
        <f>231013.3+205364</f>
        <v>436377.3</v>
      </c>
      <c r="I395" s="441" t="s">
        <v>2134</v>
      </c>
      <c r="J395" s="676"/>
      <c r="K395" s="439" t="s">
        <v>1845</v>
      </c>
      <c r="L395" s="551" t="s">
        <v>362</v>
      </c>
      <c r="M395" s="551"/>
      <c r="N395" s="551"/>
      <c r="O395" s="551"/>
      <c r="P395" s="551"/>
      <c r="Q395" s="551"/>
      <c r="R395" s="551"/>
      <c r="S395" s="551"/>
      <c r="T395" s="551"/>
      <c r="U395" s="551"/>
      <c r="V395" s="551"/>
      <c r="W395" s="551"/>
      <c r="X395" s="551"/>
      <c r="Y395" s="551"/>
      <c r="Z395" s="551"/>
      <c r="AA395" s="572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44"/>
    </row>
    <row r="396" spans="1:44" s="5" customFormat="1">
      <c r="A396" s="551" t="s">
        <v>363</v>
      </c>
      <c r="B396" s="439" t="s">
        <v>1762</v>
      </c>
      <c r="C396" s="585" t="s">
        <v>1763</v>
      </c>
      <c r="D396" s="440"/>
      <c r="E396" s="440"/>
      <c r="F396" s="440"/>
      <c r="G396" s="440"/>
      <c r="H396" s="442">
        <v>129013.85</v>
      </c>
      <c r="I396" s="441" t="s">
        <v>2134</v>
      </c>
      <c r="J396" s="676"/>
      <c r="K396" s="439" t="s">
        <v>1845</v>
      </c>
      <c r="L396" s="551" t="s">
        <v>363</v>
      </c>
      <c r="M396" s="551"/>
      <c r="N396" s="551"/>
      <c r="O396" s="551"/>
      <c r="P396" s="551"/>
      <c r="Q396" s="551"/>
      <c r="R396" s="551"/>
      <c r="S396" s="551"/>
      <c r="T396" s="551"/>
      <c r="U396" s="551"/>
      <c r="V396" s="551"/>
      <c r="W396" s="551"/>
      <c r="X396" s="551"/>
      <c r="Y396" s="551"/>
      <c r="Z396" s="551"/>
      <c r="AA396" s="572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44"/>
    </row>
    <row r="397" spans="1:44" s="5" customFormat="1">
      <c r="A397" s="551" t="s">
        <v>364</v>
      </c>
      <c r="B397" s="439" t="s">
        <v>1764</v>
      </c>
      <c r="C397" s="585" t="s">
        <v>1765</v>
      </c>
      <c r="D397" s="440"/>
      <c r="E397" s="440"/>
      <c r="F397" s="440"/>
      <c r="G397" s="440"/>
      <c r="H397" s="442">
        <v>92864.26</v>
      </c>
      <c r="I397" s="441" t="s">
        <v>2134</v>
      </c>
      <c r="J397" s="676"/>
      <c r="K397" s="439" t="s">
        <v>1846</v>
      </c>
      <c r="L397" s="551" t="s">
        <v>364</v>
      </c>
      <c r="M397" s="551"/>
      <c r="N397" s="551"/>
      <c r="O397" s="551"/>
      <c r="P397" s="551"/>
      <c r="Q397" s="551"/>
      <c r="R397" s="551"/>
      <c r="S397" s="551"/>
      <c r="T397" s="551"/>
      <c r="U397" s="551"/>
      <c r="V397" s="551"/>
      <c r="W397" s="551"/>
      <c r="X397" s="551"/>
      <c r="Y397" s="551"/>
      <c r="Z397" s="551"/>
      <c r="AA397" s="572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44"/>
    </row>
    <row r="398" spans="1:44" s="5" customFormat="1">
      <c r="A398" s="551" t="s">
        <v>365</v>
      </c>
      <c r="B398" s="439" t="s">
        <v>1766</v>
      </c>
      <c r="C398" s="585" t="s">
        <v>1767</v>
      </c>
      <c r="D398" s="440"/>
      <c r="E398" s="440"/>
      <c r="F398" s="440"/>
      <c r="G398" s="440"/>
      <c r="H398" s="442">
        <v>22437.72</v>
      </c>
      <c r="I398" s="441" t="s">
        <v>2134</v>
      </c>
      <c r="J398" s="676"/>
      <c r="K398" s="439" t="s">
        <v>1845</v>
      </c>
      <c r="L398" s="551" t="s">
        <v>365</v>
      </c>
      <c r="M398" s="551"/>
      <c r="N398" s="551"/>
      <c r="O398" s="551"/>
      <c r="P398" s="551"/>
      <c r="Q398" s="551"/>
      <c r="R398" s="551"/>
      <c r="S398" s="551"/>
      <c r="T398" s="551"/>
      <c r="U398" s="551"/>
      <c r="V398" s="551"/>
      <c r="W398" s="551"/>
      <c r="X398" s="551"/>
      <c r="Y398" s="551"/>
      <c r="Z398" s="551"/>
      <c r="AA398" s="572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44"/>
    </row>
    <row r="399" spans="1:44" s="5" customFormat="1">
      <c r="A399" s="551" t="s">
        <v>366</v>
      </c>
      <c r="B399" s="439" t="s">
        <v>1768</v>
      </c>
      <c r="C399" s="585" t="s">
        <v>1769</v>
      </c>
      <c r="D399" s="440"/>
      <c r="E399" s="440"/>
      <c r="F399" s="440"/>
      <c r="G399" s="440"/>
      <c r="H399" s="442">
        <v>85234.3</v>
      </c>
      <c r="I399" s="441" t="s">
        <v>2134</v>
      </c>
      <c r="J399" s="676"/>
      <c r="K399" s="439" t="s">
        <v>1845</v>
      </c>
      <c r="L399" s="551" t="s">
        <v>366</v>
      </c>
      <c r="M399" s="551"/>
      <c r="N399" s="551"/>
      <c r="O399" s="551"/>
      <c r="P399" s="551"/>
      <c r="Q399" s="551"/>
      <c r="R399" s="551"/>
      <c r="S399" s="551"/>
      <c r="T399" s="551"/>
      <c r="U399" s="551"/>
      <c r="V399" s="551"/>
      <c r="W399" s="551"/>
      <c r="X399" s="551"/>
      <c r="Y399" s="551"/>
      <c r="Z399" s="551"/>
      <c r="AA399" s="572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44"/>
    </row>
    <row r="400" spans="1:44" s="5" customFormat="1">
      <c r="A400" s="551" t="s">
        <v>367</v>
      </c>
      <c r="B400" s="439" t="s">
        <v>1770</v>
      </c>
      <c r="C400" s="586" t="s">
        <v>1771</v>
      </c>
      <c r="D400" s="440"/>
      <c r="E400" s="440"/>
      <c r="F400" s="440"/>
      <c r="G400" s="440"/>
      <c r="H400" s="442">
        <v>47555</v>
      </c>
      <c r="I400" s="441" t="s">
        <v>2134</v>
      </c>
      <c r="J400" s="676"/>
      <c r="K400" s="439" t="s">
        <v>1845</v>
      </c>
      <c r="L400" s="551" t="s">
        <v>367</v>
      </c>
      <c r="M400" s="551"/>
      <c r="N400" s="551"/>
      <c r="O400" s="551"/>
      <c r="P400" s="551"/>
      <c r="Q400" s="551"/>
      <c r="R400" s="551"/>
      <c r="S400" s="551"/>
      <c r="T400" s="551"/>
      <c r="U400" s="551"/>
      <c r="V400" s="551"/>
      <c r="W400" s="551"/>
      <c r="X400" s="551"/>
      <c r="Y400" s="551"/>
      <c r="Z400" s="551"/>
      <c r="AA400" s="572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44"/>
    </row>
    <row r="401" spans="1:44" s="5" customFormat="1">
      <c r="A401" s="551" t="s">
        <v>368</v>
      </c>
      <c r="B401" s="439" t="s">
        <v>1353</v>
      </c>
      <c r="C401" s="585" t="s">
        <v>1772</v>
      </c>
      <c r="D401" s="440"/>
      <c r="E401" s="440"/>
      <c r="F401" s="440"/>
      <c r="G401" s="440"/>
      <c r="H401" s="442">
        <f>194434+18783.68+770.68+2828.4</f>
        <v>216816.75999999998</v>
      </c>
      <c r="I401" s="441" t="s">
        <v>2134</v>
      </c>
      <c r="J401" s="676"/>
      <c r="K401" s="439"/>
      <c r="L401" s="551" t="s">
        <v>368</v>
      </c>
      <c r="M401" s="551"/>
      <c r="N401" s="551"/>
      <c r="O401" s="551"/>
      <c r="P401" s="551"/>
      <c r="Q401" s="551"/>
      <c r="R401" s="551"/>
      <c r="S401" s="551"/>
      <c r="T401" s="551"/>
      <c r="U401" s="551"/>
      <c r="V401" s="551"/>
      <c r="W401" s="551"/>
      <c r="X401" s="551"/>
      <c r="Y401" s="551"/>
      <c r="Z401" s="551"/>
      <c r="AA401" s="572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44"/>
    </row>
    <row r="402" spans="1:44" s="5" customFormat="1" ht="24">
      <c r="A402" s="551" t="s">
        <v>369</v>
      </c>
      <c r="B402" s="439" t="s">
        <v>1773</v>
      </c>
      <c r="C402" s="585" t="s">
        <v>1774</v>
      </c>
      <c r="D402" s="440"/>
      <c r="E402" s="440"/>
      <c r="F402" s="440"/>
      <c r="G402" s="440"/>
      <c r="H402" s="442">
        <v>48783.28</v>
      </c>
      <c r="I402" s="441" t="s">
        <v>2134</v>
      </c>
      <c r="J402" s="676"/>
      <c r="K402" s="439" t="s">
        <v>1845</v>
      </c>
      <c r="L402" s="551" t="s">
        <v>369</v>
      </c>
      <c r="M402" s="551"/>
      <c r="N402" s="551"/>
      <c r="O402" s="551"/>
      <c r="P402" s="551"/>
      <c r="Q402" s="551"/>
      <c r="R402" s="551"/>
      <c r="S402" s="551"/>
      <c r="T402" s="551"/>
      <c r="U402" s="551"/>
      <c r="V402" s="551"/>
      <c r="W402" s="551"/>
      <c r="X402" s="551"/>
      <c r="Y402" s="551"/>
      <c r="Z402" s="551"/>
      <c r="AA402" s="572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44"/>
    </row>
    <row r="403" spans="1:44" s="5" customFormat="1">
      <c r="A403" s="551" t="s">
        <v>370</v>
      </c>
      <c r="B403" s="439" t="s">
        <v>1775</v>
      </c>
      <c r="C403" s="585" t="s">
        <v>1776</v>
      </c>
      <c r="D403" s="440"/>
      <c r="E403" s="440"/>
      <c r="F403" s="440"/>
      <c r="G403" s="440"/>
      <c r="H403" s="442">
        <v>1990.64</v>
      </c>
      <c r="I403" s="441" t="s">
        <v>2134</v>
      </c>
      <c r="J403" s="676"/>
      <c r="K403" s="439" t="s">
        <v>1847</v>
      </c>
      <c r="L403" s="551" t="s">
        <v>370</v>
      </c>
      <c r="M403" s="551"/>
      <c r="N403" s="551"/>
      <c r="O403" s="551"/>
      <c r="P403" s="551"/>
      <c r="Q403" s="551"/>
      <c r="R403" s="551"/>
      <c r="S403" s="551"/>
      <c r="T403" s="551"/>
      <c r="U403" s="551"/>
      <c r="V403" s="551"/>
      <c r="W403" s="551"/>
      <c r="X403" s="551"/>
      <c r="Y403" s="551"/>
      <c r="Z403" s="551"/>
      <c r="AA403" s="572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44"/>
    </row>
    <row r="404" spans="1:44" s="5" customFormat="1">
      <c r="A404" s="551" t="s">
        <v>371</v>
      </c>
      <c r="B404" s="439" t="s">
        <v>1777</v>
      </c>
      <c r="C404" s="585" t="s">
        <v>1778</v>
      </c>
      <c r="D404" s="440"/>
      <c r="E404" s="440"/>
      <c r="F404" s="440"/>
      <c r="G404" s="440"/>
      <c r="H404" s="442">
        <v>5485.48</v>
      </c>
      <c r="I404" s="441" t="s">
        <v>2134</v>
      </c>
      <c r="J404" s="676"/>
      <c r="K404" s="439" t="s">
        <v>1847</v>
      </c>
      <c r="L404" s="551" t="s">
        <v>371</v>
      </c>
      <c r="M404" s="551"/>
      <c r="N404" s="551"/>
      <c r="O404" s="551"/>
      <c r="P404" s="551"/>
      <c r="Q404" s="551"/>
      <c r="R404" s="551"/>
      <c r="S404" s="551"/>
      <c r="T404" s="551"/>
      <c r="U404" s="551"/>
      <c r="V404" s="551"/>
      <c r="W404" s="551"/>
      <c r="X404" s="551"/>
      <c r="Y404" s="551"/>
      <c r="Z404" s="551"/>
      <c r="AA404" s="572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44"/>
    </row>
    <row r="405" spans="1:44" s="5" customFormat="1">
      <c r="A405" s="551" t="s">
        <v>372</v>
      </c>
      <c r="B405" s="439" t="s">
        <v>1779</v>
      </c>
      <c r="C405" s="585" t="s">
        <v>1780</v>
      </c>
      <c r="D405" s="440"/>
      <c r="E405" s="440"/>
      <c r="F405" s="440"/>
      <c r="G405" s="440"/>
      <c r="H405" s="442">
        <v>6233.86</v>
      </c>
      <c r="I405" s="441" t="s">
        <v>2134</v>
      </c>
      <c r="J405" s="676"/>
      <c r="K405" s="439" t="s">
        <v>1847</v>
      </c>
      <c r="L405" s="551" t="s">
        <v>372</v>
      </c>
      <c r="M405" s="551"/>
      <c r="N405" s="551"/>
      <c r="O405" s="551"/>
      <c r="P405" s="551"/>
      <c r="Q405" s="551"/>
      <c r="R405" s="551"/>
      <c r="S405" s="551"/>
      <c r="T405" s="551"/>
      <c r="U405" s="551"/>
      <c r="V405" s="551"/>
      <c r="W405" s="551"/>
      <c r="X405" s="551"/>
      <c r="Y405" s="551"/>
      <c r="Z405" s="551"/>
      <c r="AA405" s="572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44"/>
    </row>
    <row r="406" spans="1:44" s="5" customFormat="1">
      <c r="A406" s="551" t="s">
        <v>373</v>
      </c>
      <c r="B406" s="439" t="s">
        <v>1781</v>
      </c>
      <c r="C406" s="585" t="s">
        <v>1782</v>
      </c>
      <c r="D406" s="440"/>
      <c r="E406" s="440"/>
      <c r="F406" s="440"/>
      <c r="G406" s="440"/>
      <c r="H406" s="442">
        <v>1577.93</v>
      </c>
      <c r="I406" s="441" t="s">
        <v>2134</v>
      </c>
      <c r="J406" s="676"/>
      <c r="K406" s="439" t="s">
        <v>1848</v>
      </c>
      <c r="L406" s="551" t="s">
        <v>373</v>
      </c>
      <c r="M406" s="551"/>
      <c r="N406" s="551"/>
      <c r="O406" s="551"/>
      <c r="P406" s="551"/>
      <c r="Q406" s="551"/>
      <c r="R406" s="551"/>
      <c r="S406" s="551"/>
      <c r="T406" s="551"/>
      <c r="U406" s="551"/>
      <c r="V406" s="551"/>
      <c r="W406" s="551"/>
      <c r="X406" s="551"/>
      <c r="Y406" s="551"/>
      <c r="Z406" s="551"/>
      <c r="AA406" s="572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44"/>
    </row>
    <row r="407" spans="1:44" s="5" customFormat="1">
      <c r="A407" s="551" t="s">
        <v>374</v>
      </c>
      <c r="B407" s="439" t="s">
        <v>1783</v>
      </c>
      <c r="C407" s="585" t="s">
        <v>1784</v>
      </c>
      <c r="D407" s="440" t="s">
        <v>1164</v>
      </c>
      <c r="E407" s="440"/>
      <c r="F407" s="440"/>
      <c r="G407" s="440"/>
      <c r="H407" s="442">
        <v>585197.35</v>
      </c>
      <c r="I407" s="441" t="s">
        <v>2134</v>
      </c>
      <c r="J407" s="676" t="s">
        <v>1849</v>
      </c>
      <c r="K407" s="439" t="s">
        <v>1850</v>
      </c>
      <c r="L407" s="551" t="s">
        <v>374</v>
      </c>
      <c r="M407" s="551"/>
      <c r="N407" s="551"/>
      <c r="O407" s="551"/>
      <c r="P407" s="551"/>
      <c r="Q407" s="551"/>
      <c r="R407" s="551"/>
      <c r="S407" s="551"/>
      <c r="T407" s="551"/>
      <c r="U407" s="551"/>
      <c r="V407" s="551"/>
      <c r="W407" s="551"/>
      <c r="X407" s="551"/>
      <c r="Y407" s="551"/>
      <c r="Z407" s="551"/>
      <c r="AA407" s="572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44"/>
    </row>
    <row r="408" spans="1:44" s="5" customFormat="1" ht="24">
      <c r="A408" s="551" t="s">
        <v>375</v>
      </c>
      <c r="B408" s="439" t="s">
        <v>1785</v>
      </c>
      <c r="C408" s="585" t="s">
        <v>1786</v>
      </c>
      <c r="D408" s="440"/>
      <c r="E408" s="440"/>
      <c r="F408" s="440"/>
      <c r="G408" s="440"/>
      <c r="H408" s="442">
        <v>253516.41</v>
      </c>
      <c r="I408" s="441" t="s">
        <v>2134</v>
      </c>
      <c r="J408" s="676" t="s">
        <v>1851</v>
      </c>
      <c r="K408" s="439" t="s">
        <v>1852</v>
      </c>
      <c r="L408" s="551" t="s">
        <v>375</v>
      </c>
      <c r="M408" s="551"/>
      <c r="N408" s="551"/>
      <c r="O408" s="551"/>
      <c r="P408" s="551"/>
      <c r="Q408" s="551"/>
      <c r="R408" s="551"/>
      <c r="S408" s="551"/>
      <c r="T408" s="551"/>
      <c r="U408" s="551"/>
      <c r="V408" s="551"/>
      <c r="W408" s="551"/>
      <c r="X408" s="551"/>
      <c r="Y408" s="551"/>
      <c r="Z408" s="551"/>
      <c r="AA408" s="572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44"/>
    </row>
    <row r="409" spans="1:44" s="5" customFormat="1">
      <c r="A409" s="551" t="s">
        <v>376</v>
      </c>
      <c r="B409" s="439" t="s">
        <v>1787</v>
      </c>
      <c r="C409" s="585" t="s">
        <v>1788</v>
      </c>
      <c r="D409" s="440"/>
      <c r="E409" s="440"/>
      <c r="F409" s="440"/>
      <c r="G409" s="440"/>
      <c r="H409" s="442">
        <f>10500+32391.84+150057.45+111610</f>
        <v>304559.29000000004</v>
      </c>
      <c r="I409" s="441" t="s">
        <v>2134</v>
      </c>
      <c r="J409" s="676"/>
      <c r="K409" s="439" t="s">
        <v>1853</v>
      </c>
      <c r="L409" s="551" t="s">
        <v>376</v>
      </c>
      <c r="M409" s="551"/>
      <c r="N409" s="551"/>
      <c r="O409" s="551"/>
      <c r="P409" s="551"/>
      <c r="Q409" s="551"/>
      <c r="R409" s="551"/>
      <c r="S409" s="551"/>
      <c r="T409" s="551"/>
      <c r="U409" s="551"/>
      <c r="V409" s="551"/>
      <c r="W409" s="551"/>
      <c r="X409" s="551"/>
      <c r="Y409" s="551"/>
      <c r="Z409" s="551"/>
      <c r="AA409" s="572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44"/>
    </row>
    <row r="410" spans="1:44" s="5" customFormat="1">
      <c r="A410" s="551" t="s">
        <v>377</v>
      </c>
      <c r="B410" s="439" t="s">
        <v>1789</v>
      </c>
      <c r="C410" s="585" t="s">
        <v>1790</v>
      </c>
      <c r="D410" s="440"/>
      <c r="E410" s="440"/>
      <c r="F410" s="440"/>
      <c r="G410" s="440"/>
      <c r="H410" s="442">
        <v>75230.33</v>
      </c>
      <c r="I410" s="441" t="s">
        <v>2134</v>
      </c>
      <c r="J410" s="676"/>
      <c r="K410" s="439" t="s">
        <v>1854</v>
      </c>
      <c r="L410" s="551" t="s">
        <v>377</v>
      </c>
      <c r="M410" s="551"/>
      <c r="N410" s="551"/>
      <c r="O410" s="551"/>
      <c r="P410" s="551"/>
      <c r="Q410" s="551"/>
      <c r="R410" s="551"/>
      <c r="S410" s="551"/>
      <c r="T410" s="551"/>
      <c r="U410" s="551"/>
      <c r="V410" s="551"/>
      <c r="W410" s="551"/>
      <c r="X410" s="551"/>
      <c r="Y410" s="551"/>
      <c r="Z410" s="551"/>
      <c r="AA410" s="572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44"/>
    </row>
    <row r="411" spans="1:44" s="5" customFormat="1">
      <c r="A411" s="551" t="s">
        <v>378</v>
      </c>
      <c r="B411" s="439" t="s">
        <v>1791</v>
      </c>
      <c r="C411" s="585" t="s">
        <v>1792</v>
      </c>
      <c r="D411" s="440"/>
      <c r="E411" s="440"/>
      <c r="F411" s="440"/>
      <c r="G411" s="440"/>
      <c r="H411" s="442">
        <v>27500.74</v>
      </c>
      <c r="I411" s="441" t="s">
        <v>2134</v>
      </c>
      <c r="J411" s="676"/>
      <c r="K411" s="439" t="s">
        <v>1854</v>
      </c>
      <c r="L411" s="551" t="s">
        <v>378</v>
      </c>
      <c r="M411" s="551"/>
      <c r="N411" s="551"/>
      <c r="O411" s="551"/>
      <c r="P411" s="551"/>
      <c r="Q411" s="551"/>
      <c r="R411" s="551"/>
      <c r="S411" s="551"/>
      <c r="T411" s="551"/>
      <c r="U411" s="551"/>
      <c r="V411" s="551"/>
      <c r="W411" s="551"/>
      <c r="X411" s="551"/>
      <c r="Y411" s="551"/>
      <c r="Z411" s="551"/>
      <c r="AA411" s="572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44"/>
    </row>
    <row r="412" spans="1:44" s="5" customFormat="1">
      <c r="A412" s="551" t="s">
        <v>379</v>
      </c>
      <c r="B412" s="439" t="s">
        <v>1793</v>
      </c>
      <c r="C412" s="585" t="s">
        <v>1794</v>
      </c>
      <c r="D412" s="440"/>
      <c r="E412" s="440"/>
      <c r="F412" s="440"/>
      <c r="G412" s="440"/>
      <c r="H412" s="442">
        <v>72361.78</v>
      </c>
      <c r="I412" s="441" t="s">
        <v>2134</v>
      </c>
      <c r="J412" s="676"/>
      <c r="K412" s="439" t="s">
        <v>1855</v>
      </c>
      <c r="L412" s="551" t="s">
        <v>379</v>
      </c>
      <c r="M412" s="551"/>
      <c r="N412" s="551"/>
      <c r="O412" s="551"/>
      <c r="P412" s="551"/>
      <c r="Q412" s="551"/>
      <c r="R412" s="551"/>
      <c r="S412" s="551"/>
      <c r="T412" s="551"/>
      <c r="U412" s="551"/>
      <c r="V412" s="551"/>
      <c r="W412" s="551"/>
      <c r="X412" s="551"/>
      <c r="Y412" s="551"/>
      <c r="Z412" s="551"/>
      <c r="AA412" s="572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44"/>
    </row>
    <row r="413" spans="1:44" s="5" customFormat="1">
      <c r="A413" s="551" t="s">
        <v>380</v>
      </c>
      <c r="B413" s="439" t="s">
        <v>1795</v>
      </c>
      <c r="C413" s="585" t="s">
        <v>1796</v>
      </c>
      <c r="D413" s="440"/>
      <c r="E413" s="440"/>
      <c r="F413" s="440"/>
      <c r="G413" s="440"/>
      <c r="H413" s="442">
        <v>21011.41</v>
      </c>
      <c r="I413" s="441" t="s">
        <v>2134</v>
      </c>
      <c r="J413" s="676"/>
      <c r="K413" s="439"/>
      <c r="L413" s="551" t="s">
        <v>380</v>
      </c>
      <c r="M413" s="551"/>
      <c r="N413" s="551"/>
      <c r="O413" s="551"/>
      <c r="P413" s="551"/>
      <c r="Q413" s="551"/>
      <c r="R413" s="551"/>
      <c r="S413" s="551"/>
      <c r="T413" s="551"/>
      <c r="U413" s="551"/>
      <c r="V413" s="551"/>
      <c r="W413" s="551"/>
      <c r="X413" s="551"/>
      <c r="Y413" s="551"/>
      <c r="Z413" s="551"/>
      <c r="AA413" s="572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44"/>
    </row>
    <row r="414" spans="1:44" s="5" customFormat="1">
      <c r="A414" s="551" t="s">
        <v>381</v>
      </c>
      <c r="B414" s="439" t="s">
        <v>1797</v>
      </c>
      <c r="C414" s="585" t="s">
        <v>1798</v>
      </c>
      <c r="D414" s="440"/>
      <c r="E414" s="440"/>
      <c r="F414" s="440"/>
      <c r="G414" s="440"/>
      <c r="H414" s="442">
        <v>23422.01</v>
      </c>
      <c r="I414" s="441" t="s">
        <v>2134</v>
      </c>
      <c r="J414" s="676"/>
      <c r="K414" s="439" t="s">
        <v>1856</v>
      </c>
      <c r="L414" s="551" t="s">
        <v>381</v>
      </c>
      <c r="M414" s="551"/>
      <c r="N414" s="551"/>
      <c r="O414" s="551"/>
      <c r="P414" s="551"/>
      <c r="Q414" s="551"/>
      <c r="R414" s="551"/>
      <c r="S414" s="551"/>
      <c r="T414" s="551"/>
      <c r="U414" s="551"/>
      <c r="V414" s="551"/>
      <c r="W414" s="551"/>
      <c r="X414" s="551"/>
      <c r="Y414" s="551"/>
      <c r="Z414" s="551"/>
      <c r="AA414" s="572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44"/>
    </row>
    <row r="415" spans="1:44" s="5" customFormat="1">
      <c r="A415" s="551" t="s">
        <v>382</v>
      </c>
      <c r="B415" s="439" t="s">
        <v>1799</v>
      </c>
      <c r="C415" s="585" t="s">
        <v>1800</v>
      </c>
      <c r="D415" s="440"/>
      <c r="E415" s="440"/>
      <c r="F415" s="440"/>
      <c r="G415" s="440"/>
      <c r="H415" s="442">
        <f>4469.89+10012.191+1196.34</f>
        <v>15678.421000000002</v>
      </c>
      <c r="I415" s="441" t="s">
        <v>2134</v>
      </c>
      <c r="J415" s="676"/>
      <c r="K415" s="439" t="s">
        <v>1856</v>
      </c>
      <c r="L415" s="551" t="s">
        <v>382</v>
      </c>
      <c r="M415" s="551"/>
      <c r="N415" s="551"/>
      <c r="O415" s="551"/>
      <c r="P415" s="551"/>
      <c r="Q415" s="551"/>
      <c r="R415" s="551"/>
      <c r="S415" s="551"/>
      <c r="T415" s="551"/>
      <c r="U415" s="551"/>
      <c r="V415" s="551"/>
      <c r="W415" s="551"/>
      <c r="X415" s="551"/>
      <c r="Y415" s="551"/>
      <c r="Z415" s="551"/>
      <c r="AA415" s="572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44"/>
    </row>
    <row r="416" spans="1:44" s="5" customFormat="1">
      <c r="A416" s="551" t="s">
        <v>383</v>
      </c>
      <c r="B416" s="439" t="s">
        <v>1616</v>
      </c>
      <c r="C416" s="585" t="s">
        <v>1801</v>
      </c>
      <c r="D416" s="440"/>
      <c r="E416" s="440"/>
      <c r="F416" s="440"/>
      <c r="G416" s="440"/>
      <c r="H416" s="442">
        <v>195780.76</v>
      </c>
      <c r="I416" s="441" t="s">
        <v>2134</v>
      </c>
      <c r="J416" s="676"/>
      <c r="K416" s="439" t="s">
        <v>1857</v>
      </c>
      <c r="L416" s="551" t="s">
        <v>383</v>
      </c>
      <c r="M416" s="551"/>
      <c r="N416" s="551"/>
      <c r="O416" s="551"/>
      <c r="P416" s="551"/>
      <c r="Q416" s="551"/>
      <c r="R416" s="551"/>
      <c r="S416" s="551"/>
      <c r="T416" s="551"/>
      <c r="U416" s="551"/>
      <c r="V416" s="551"/>
      <c r="W416" s="551"/>
      <c r="X416" s="551"/>
      <c r="Y416" s="551"/>
      <c r="Z416" s="551"/>
      <c r="AA416" s="572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44"/>
    </row>
    <row r="417" spans="1:44" s="5" customFormat="1">
      <c r="A417" s="551" t="s">
        <v>384</v>
      </c>
      <c r="B417" s="439" t="s">
        <v>1802</v>
      </c>
      <c r="C417" s="585" t="s">
        <v>1803</v>
      </c>
      <c r="D417" s="440"/>
      <c r="E417" s="440"/>
      <c r="F417" s="440"/>
      <c r="G417" s="440"/>
      <c r="H417" s="442">
        <v>90701.93</v>
      </c>
      <c r="I417" s="441" t="s">
        <v>2134</v>
      </c>
      <c r="J417" s="676"/>
      <c r="K417" s="439"/>
      <c r="L417" s="551" t="s">
        <v>384</v>
      </c>
      <c r="M417" s="551"/>
      <c r="N417" s="551"/>
      <c r="O417" s="551"/>
      <c r="P417" s="551"/>
      <c r="Q417" s="551"/>
      <c r="R417" s="551"/>
      <c r="S417" s="551"/>
      <c r="T417" s="551"/>
      <c r="U417" s="551"/>
      <c r="V417" s="551"/>
      <c r="W417" s="551"/>
      <c r="X417" s="551"/>
      <c r="Y417" s="551"/>
      <c r="Z417" s="551"/>
      <c r="AA417" s="572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44"/>
    </row>
    <row r="418" spans="1:44" s="5" customFormat="1">
      <c r="A418" s="551" t="s">
        <v>385</v>
      </c>
      <c r="B418" s="439" t="s">
        <v>1804</v>
      </c>
      <c r="C418" s="585" t="s">
        <v>1805</v>
      </c>
      <c r="D418" s="440"/>
      <c r="E418" s="440"/>
      <c r="F418" s="440"/>
      <c r="G418" s="440"/>
      <c r="H418" s="442">
        <v>195324.28</v>
      </c>
      <c r="I418" s="441" t="s">
        <v>2134</v>
      </c>
      <c r="J418" s="676"/>
      <c r="K418" s="439" t="s">
        <v>1858</v>
      </c>
      <c r="L418" s="551" t="s">
        <v>385</v>
      </c>
      <c r="M418" s="551"/>
      <c r="N418" s="551"/>
      <c r="O418" s="551"/>
      <c r="P418" s="551"/>
      <c r="Q418" s="551"/>
      <c r="R418" s="551"/>
      <c r="S418" s="551"/>
      <c r="T418" s="551"/>
      <c r="U418" s="551"/>
      <c r="V418" s="551"/>
      <c r="W418" s="551"/>
      <c r="X418" s="551"/>
      <c r="Y418" s="551"/>
      <c r="Z418" s="551"/>
      <c r="AA418" s="572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44"/>
    </row>
    <row r="419" spans="1:44" s="5" customFormat="1" ht="24">
      <c r="A419" s="551" t="s">
        <v>386</v>
      </c>
      <c r="B419" s="439" t="s">
        <v>1806</v>
      </c>
      <c r="C419" s="585" t="s">
        <v>1807</v>
      </c>
      <c r="D419" s="440"/>
      <c r="E419" s="440"/>
      <c r="F419" s="440"/>
      <c r="G419" s="440"/>
      <c r="H419" s="442">
        <v>122688.5</v>
      </c>
      <c r="I419" s="441" t="s">
        <v>2134</v>
      </c>
      <c r="J419" s="676"/>
      <c r="K419" s="439" t="s">
        <v>1858</v>
      </c>
      <c r="L419" s="551" t="s">
        <v>386</v>
      </c>
      <c r="M419" s="551"/>
      <c r="N419" s="551"/>
      <c r="O419" s="551"/>
      <c r="P419" s="551"/>
      <c r="Q419" s="551"/>
      <c r="R419" s="551"/>
      <c r="S419" s="551"/>
      <c r="T419" s="551"/>
      <c r="U419" s="551"/>
      <c r="V419" s="551"/>
      <c r="W419" s="551"/>
      <c r="X419" s="551"/>
      <c r="Y419" s="551"/>
      <c r="Z419" s="551"/>
      <c r="AA419" s="572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44"/>
    </row>
    <row r="420" spans="1:44" s="5" customFormat="1" ht="24">
      <c r="A420" s="551" t="s">
        <v>387</v>
      </c>
      <c r="B420" s="439" t="s">
        <v>1808</v>
      </c>
      <c r="C420" s="585" t="s">
        <v>1809</v>
      </c>
      <c r="D420" s="440"/>
      <c r="E420" s="440"/>
      <c r="F420" s="440"/>
      <c r="G420" s="440"/>
      <c r="H420" s="442">
        <v>124951.7</v>
      </c>
      <c r="I420" s="441" t="s">
        <v>2134</v>
      </c>
      <c r="J420" s="676"/>
      <c r="K420" s="439" t="s">
        <v>1859</v>
      </c>
      <c r="L420" s="551" t="s">
        <v>387</v>
      </c>
      <c r="M420" s="551"/>
      <c r="N420" s="551"/>
      <c r="O420" s="551"/>
      <c r="P420" s="551"/>
      <c r="Q420" s="551"/>
      <c r="R420" s="551"/>
      <c r="S420" s="551"/>
      <c r="T420" s="551"/>
      <c r="U420" s="551"/>
      <c r="V420" s="551"/>
      <c r="W420" s="551"/>
      <c r="X420" s="551"/>
      <c r="Y420" s="551"/>
      <c r="Z420" s="551"/>
      <c r="AA420" s="572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44"/>
    </row>
    <row r="421" spans="1:44" s="5" customFormat="1" ht="24">
      <c r="A421" s="551" t="s">
        <v>388</v>
      </c>
      <c r="B421" s="439" t="s">
        <v>1810</v>
      </c>
      <c r="C421" s="585" t="s">
        <v>1811</v>
      </c>
      <c r="D421" s="440"/>
      <c r="E421" s="440"/>
      <c r="F421" s="440"/>
      <c r="G421" s="440"/>
      <c r="H421" s="442">
        <v>137042.6</v>
      </c>
      <c r="I421" s="441" t="s">
        <v>2134</v>
      </c>
      <c r="J421" s="676"/>
      <c r="K421" s="439" t="s">
        <v>1860</v>
      </c>
      <c r="L421" s="551" t="s">
        <v>388</v>
      </c>
      <c r="M421" s="551"/>
      <c r="N421" s="551"/>
      <c r="O421" s="551"/>
      <c r="P421" s="551"/>
      <c r="Q421" s="551"/>
      <c r="R421" s="551"/>
      <c r="S421" s="551"/>
      <c r="T421" s="551"/>
      <c r="U421" s="551"/>
      <c r="V421" s="551"/>
      <c r="W421" s="551"/>
      <c r="X421" s="551"/>
      <c r="Y421" s="551"/>
      <c r="Z421" s="551"/>
      <c r="AA421" s="572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44"/>
    </row>
    <row r="422" spans="1:44" s="5" customFormat="1">
      <c r="A422" s="551" t="s">
        <v>389</v>
      </c>
      <c r="B422" s="439" t="s">
        <v>1812</v>
      </c>
      <c r="C422" s="585" t="s">
        <v>1813</v>
      </c>
      <c r="D422" s="440"/>
      <c r="E422" s="440"/>
      <c r="F422" s="440"/>
      <c r="G422" s="440"/>
      <c r="H422" s="442">
        <v>96412</v>
      </c>
      <c r="I422" s="441" t="s">
        <v>2134</v>
      </c>
      <c r="J422" s="676"/>
      <c r="K422" s="439"/>
      <c r="L422" s="551" t="s">
        <v>389</v>
      </c>
      <c r="M422" s="551"/>
      <c r="N422" s="551"/>
      <c r="O422" s="551"/>
      <c r="P422" s="551"/>
      <c r="Q422" s="551"/>
      <c r="R422" s="551"/>
      <c r="S422" s="551"/>
      <c r="T422" s="551"/>
      <c r="U422" s="551"/>
      <c r="V422" s="551"/>
      <c r="W422" s="551"/>
      <c r="X422" s="551"/>
      <c r="Y422" s="551"/>
      <c r="Z422" s="551"/>
      <c r="AA422" s="572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44"/>
    </row>
    <row r="423" spans="1:44" s="5" customFormat="1">
      <c r="A423" s="551" t="s">
        <v>390</v>
      </c>
      <c r="B423" s="439" t="s">
        <v>1814</v>
      </c>
      <c r="C423" s="585" t="s">
        <v>1815</v>
      </c>
      <c r="D423" s="440"/>
      <c r="E423" s="440"/>
      <c r="F423" s="440"/>
      <c r="G423" s="440"/>
      <c r="H423" s="442">
        <v>202365.44</v>
      </c>
      <c r="I423" s="441" t="s">
        <v>2134</v>
      </c>
      <c r="J423" s="676"/>
      <c r="K423" s="439" t="s">
        <v>1857</v>
      </c>
      <c r="L423" s="551" t="s">
        <v>390</v>
      </c>
      <c r="M423" s="551"/>
      <c r="N423" s="551"/>
      <c r="O423" s="551"/>
      <c r="P423" s="551"/>
      <c r="Q423" s="551"/>
      <c r="R423" s="551"/>
      <c r="S423" s="551"/>
      <c r="T423" s="551"/>
      <c r="U423" s="551"/>
      <c r="V423" s="551"/>
      <c r="W423" s="551"/>
      <c r="X423" s="551"/>
      <c r="Y423" s="551"/>
      <c r="Z423" s="551"/>
      <c r="AA423" s="572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44"/>
    </row>
    <row r="424" spans="1:44" s="5" customFormat="1">
      <c r="A424" s="551" t="s">
        <v>391</v>
      </c>
      <c r="B424" s="439" t="s">
        <v>1816</v>
      </c>
      <c r="C424" s="585" t="s">
        <v>1817</v>
      </c>
      <c r="D424" s="440"/>
      <c r="E424" s="440"/>
      <c r="F424" s="440"/>
      <c r="G424" s="440"/>
      <c r="H424" s="442">
        <v>413484.24</v>
      </c>
      <c r="I424" s="441" t="s">
        <v>2134</v>
      </c>
      <c r="J424" s="676"/>
      <c r="K424" s="439" t="s">
        <v>1857</v>
      </c>
      <c r="L424" s="551" t="s">
        <v>391</v>
      </c>
      <c r="M424" s="551"/>
      <c r="N424" s="551"/>
      <c r="O424" s="551"/>
      <c r="P424" s="551"/>
      <c r="Q424" s="551"/>
      <c r="R424" s="551"/>
      <c r="S424" s="551"/>
      <c r="T424" s="551"/>
      <c r="U424" s="551"/>
      <c r="V424" s="551"/>
      <c r="W424" s="551"/>
      <c r="X424" s="551"/>
      <c r="Y424" s="551"/>
      <c r="Z424" s="551"/>
      <c r="AA424" s="572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44"/>
    </row>
    <row r="425" spans="1:44" s="5" customFormat="1">
      <c r="A425" s="551" t="s">
        <v>392</v>
      </c>
      <c r="B425" s="439" t="s">
        <v>1818</v>
      </c>
      <c r="C425" s="439" t="s">
        <v>1819</v>
      </c>
      <c r="D425" s="440"/>
      <c r="E425" s="440"/>
      <c r="F425" s="440"/>
      <c r="G425" s="440"/>
      <c r="H425" s="442">
        <v>474369.25</v>
      </c>
      <c r="I425" s="441" t="s">
        <v>2134</v>
      </c>
      <c r="J425" s="676"/>
      <c r="K425" s="439" t="s">
        <v>1857</v>
      </c>
      <c r="L425" s="551" t="s">
        <v>392</v>
      </c>
      <c r="M425" s="551"/>
      <c r="N425" s="551"/>
      <c r="O425" s="551"/>
      <c r="P425" s="551"/>
      <c r="Q425" s="551"/>
      <c r="R425" s="551"/>
      <c r="S425" s="551"/>
      <c r="T425" s="551"/>
      <c r="U425" s="551"/>
      <c r="V425" s="551"/>
      <c r="W425" s="551"/>
      <c r="X425" s="551"/>
      <c r="Y425" s="551"/>
      <c r="Z425" s="551"/>
      <c r="AA425" s="572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44"/>
    </row>
    <row r="426" spans="1:44" s="5" customFormat="1">
      <c r="A426" s="551" t="s">
        <v>393</v>
      </c>
      <c r="B426" s="439" t="s">
        <v>1820</v>
      </c>
      <c r="C426" s="439" t="s">
        <v>1821</v>
      </c>
      <c r="D426" s="440"/>
      <c r="E426" s="440"/>
      <c r="F426" s="440"/>
      <c r="G426" s="440"/>
      <c r="H426" s="442">
        <v>362778.57</v>
      </c>
      <c r="I426" s="441" t="s">
        <v>2134</v>
      </c>
      <c r="J426" s="676"/>
      <c r="K426" s="439" t="s">
        <v>1857</v>
      </c>
      <c r="L426" s="551" t="s">
        <v>393</v>
      </c>
      <c r="M426" s="551"/>
      <c r="N426" s="551"/>
      <c r="O426" s="551"/>
      <c r="P426" s="551"/>
      <c r="Q426" s="551"/>
      <c r="R426" s="551"/>
      <c r="S426" s="551"/>
      <c r="T426" s="551"/>
      <c r="U426" s="551"/>
      <c r="V426" s="551"/>
      <c r="W426" s="551"/>
      <c r="X426" s="551"/>
      <c r="Y426" s="551"/>
      <c r="Z426" s="551"/>
      <c r="AA426" s="572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44"/>
    </row>
    <row r="427" spans="1:44" s="5" customFormat="1">
      <c r="A427" s="551" t="s">
        <v>394</v>
      </c>
      <c r="B427" s="439" t="s">
        <v>1822</v>
      </c>
      <c r="C427" s="439" t="s">
        <v>1823</v>
      </c>
      <c r="D427" s="440"/>
      <c r="E427" s="440"/>
      <c r="F427" s="440"/>
      <c r="G427" s="440"/>
      <c r="H427" s="442">
        <v>65152.86</v>
      </c>
      <c r="I427" s="441" t="s">
        <v>2134</v>
      </c>
      <c r="J427" s="676"/>
      <c r="K427" s="439" t="s">
        <v>1857</v>
      </c>
      <c r="L427" s="551" t="s">
        <v>394</v>
      </c>
      <c r="M427" s="551"/>
      <c r="N427" s="551"/>
      <c r="O427" s="551"/>
      <c r="P427" s="551"/>
      <c r="Q427" s="551"/>
      <c r="R427" s="551"/>
      <c r="S427" s="551"/>
      <c r="T427" s="551"/>
      <c r="U427" s="551"/>
      <c r="V427" s="551"/>
      <c r="W427" s="551"/>
      <c r="X427" s="551"/>
      <c r="Y427" s="551"/>
      <c r="Z427" s="551"/>
      <c r="AA427" s="572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44"/>
    </row>
    <row r="428" spans="1:44" s="5" customFormat="1">
      <c r="A428" s="551" t="s">
        <v>395</v>
      </c>
      <c r="B428" s="439" t="s">
        <v>1824</v>
      </c>
      <c r="C428" s="439" t="s">
        <v>1825</v>
      </c>
      <c r="D428" s="440"/>
      <c r="E428" s="440"/>
      <c r="F428" s="440"/>
      <c r="G428" s="440"/>
      <c r="H428" s="442">
        <v>86399.13</v>
      </c>
      <c r="I428" s="441" t="s">
        <v>2134</v>
      </c>
      <c r="J428" s="676"/>
      <c r="K428" s="439" t="s">
        <v>1861</v>
      </c>
      <c r="L428" s="551" t="s">
        <v>395</v>
      </c>
      <c r="M428" s="551"/>
      <c r="N428" s="551"/>
      <c r="O428" s="551"/>
      <c r="P428" s="551"/>
      <c r="Q428" s="551"/>
      <c r="R428" s="551"/>
      <c r="S428" s="551"/>
      <c r="T428" s="551"/>
      <c r="U428" s="551"/>
      <c r="V428" s="551"/>
      <c r="W428" s="551"/>
      <c r="X428" s="551"/>
      <c r="Y428" s="551"/>
      <c r="Z428" s="551"/>
      <c r="AA428" s="572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44"/>
    </row>
    <row r="429" spans="1:44" s="5" customFormat="1">
      <c r="A429" s="551" t="s">
        <v>396</v>
      </c>
      <c r="B429" s="439" t="s">
        <v>1826</v>
      </c>
      <c r="C429" s="439" t="s">
        <v>1827</v>
      </c>
      <c r="D429" s="440"/>
      <c r="E429" s="440"/>
      <c r="F429" s="440"/>
      <c r="G429" s="440"/>
      <c r="H429" s="442">
        <f>68306.56+40054.21</f>
        <v>108360.76999999999</v>
      </c>
      <c r="I429" s="441" t="s">
        <v>2134</v>
      </c>
      <c r="J429" s="676"/>
      <c r="K429" s="439" t="s">
        <v>1862</v>
      </c>
      <c r="L429" s="551" t="s">
        <v>396</v>
      </c>
      <c r="M429" s="551"/>
      <c r="N429" s="551"/>
      <c r="O429" s="551"/>
      <c r="P429" s="551"/>
      <c r="Q429" s="551"/>
      <c r="R429" s="551"/>
      <c r="S429" s="551"/>
      <c r="T429" s="551"/>
      <c r="U429" s="551"/>
      <c r="V429" s="551"/>
      <c r="W429" s="551"/>
      <c r="X429" s="551"/>
      <c r="Y429" s="551"/>
      <c r="Z429" s="551"/>
      <c r="AA429" s="572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44"/>
    </row>
    <row r="430" spans="1:44" s="5" customFormat="1">
      <c r="A430" s="551" t="s">
        <v>397</v>
      </c>
      <c r="B430" s="439" t="s">
        <v>1828</v>
      </c>
      <c r="C430" s="439" t="s">
        <v>1829</v>
      </c>
      <c r="D430" s="440"/>
      <c r="E430" s="440"/>
      <c r="F430" s="440"/>
      <c r="G430" s="440"/>
      <c r="H430" s="442">
        <v>39005.879999999997</v>
      </c>
      <c r="I430" s="441" t="s">
        <v>2134</v>
      </c>
      <c r="J430" s="676"/>
      <c r="K430" s="439" t="s">
        <v>1847</v>
      </c>
      <c r="L430" s="551" t="s">
        <v>397</v>
      </c>
      <c r="M430" s="551"/>
      <c r="N430" s="551"/>
      <c r="O430" s="551"/>
      <c r="P430" s="551"/>
      <c r="Q430" s="551"/>
      <c r="R430" s="551"/>
      <c r="S430" s="551"/>
      <c r="T430" s="551"/>
      <c r="U430" s="551"/>
      <c r="V430" s="551"/>
      <c r="W430" s="551"/>
      <c r="X430" s="551"/>
      <c r="Y430" s="551"/>
      <c r="Z430" s="551"/>
      <c r="AA430" s="572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44"/>
    </row>
    <row r="431" spans="1:44" s="5" customFormat="1">
      <c r="A431" s="551" t="s">
        <v>398</v>
      </c>
      <c r="B431" s="439" t="s">
        <v>1830</v>
      </c>
      <c r="C431" s="439" t="s">
        <v>1831</v>
      </c>
      <c r="D431" s="440"/>
      <c r="E431" s="440"/>
      <c r="F431" s="440"/>
      <c r="G431" s="440"/>
      <c r="H431" s="442">
        <v>116006.82</v>
      </c>
      <c r="I431" s="441" t="s">
        <v>2134</v>
      </c>
      <c r="J431" s="676"/>
      <c r="K431" s="439" t="s">
        <v>1863</v>
      </c>
      <c r="L431" s="551" t="s">
        <v>398</v>
      </c>
      <c r="M431" s="551"/>
      <c r="N431" s="551"/>
      <c r="O431" s="551"/>
      <c r="P431" s="551"/>
      <c r="Q431" s="551"/>
      <c r="R431" s="551"/>
      <c r="S431" s="551"/>
      <c r="T431" s="551"/>
      <c r="U431" s="551"/>
      <c r="V431" s="551"/>
      <c r="W431" s="551"/>
      <c r="X431" s="551"/>
      <c r="Y431" s="551"/>
      <c r="Z431" s="551"/>
      <c r="AA431" s="572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44"/>
    </row>
    <row r="432" spans="1:44" s="5" customFormat="1">
      <c r="A432" s="551" t="s">
        <v>399</v>
      </c>
      <c r="B432" s="439" t="s">
        <v>1832</v>
      </c>
      <c r="C432" s="439" t="s">
        <v>1833</v>
      </c>
      <c r="D432" s="440"/>
      <c r="E432" s="440"/>
      <c r="F432" s="440"/>
      <c r="G432" s="440"/>
      <c r="H432" s="442">
        <f>108100.31+351087.73</f>
        <v>459188.04</v>
      </c>
      <c r="I432" s="441" t="s">
        <v>2134</v>
      </c>
      <c r="J432" s="676"/>
      <c r="K432" s="439"/>
      <c r="L432" s="551" t="s">
        <v>399</v>
      </c>
      <c r="M432" s="551"/>
      <c r="N432" s="551"/>
      <c r="O432" s="551"/>
      <c r="P432" s="551"/>
      <c r="Q432" s="551"/>
      <c r="R432" s="551"/>
      <c r="S432" s="551"/>
      <c r="T432" s="551"/>
      <c r="U432" s="551"/>
      <c r="V432" s="551"/>
      <c r="W432" s="551"/>
      <c r="X432" s="551"/>
      <c r="Y432" s="551"/>
      <c r="Z432" s="551"/>
      <c r="AA432" s="572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44"/>
    </row>
    <row r="433" spans="1:44" s="5" customFormat="1">
      <c r="A433" s="551" t="s">
        <v>400</v>
      </c>
      <c r="B433" s="587" t="s">
        <v>1834</v>
      </c>
      <c r="C433" s="588" t="s">
        <v>1835</v>
      </c>
      <c r="D433" s="438"/>
      <c r="E433" s="438"/>
      <c r="F433" s="438"/>
      <c r="G433" s="438"/>
      <c r="H433" s="589">
        <v>169496.76</v>
      </c>
      <c r="I433" s="441" t="s">
        <v>2134</v>
      </c>
      <c r="J433" s="449"/>
      <c r="K433" s="587" t="s">
        <v>1864</v>
      </c>
      <c r="L433" s="551" t="s">
        <v>400</v>
      </c>
      <c r="M433" s="551"/>
      <c r="N433" s="551"/>
      <c r="O433" s="551"/>
      <c r="P433" s="551"/>
      <c r="Q433" s="551"/>
      <c r="R433" s="551"/>
      <c r="S433" s="551"/>
      <c r="T433" s="551"/>
      <c r="U433" s="551"/>
      <c r="V433" s="551"/>
      <c r="W433" s="551"/>
      <c r="X433" s="551"/>
      <c r="Y433" s="551"/>
      <c r="Z433" s="551"/>
      <c r="AA433" s="572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44"/>
    </row>
    <row r="434" spans="1:44" s="5" customFormat="1">
      <c r="A434" s="551" t="s">
        <v>401</v>
      </c>
      <c r="B434" s="587" t="s">
        <v>1836</v>
      </c>
      <c r="C434" s="588" t="s">
        <v>1837</v>
      </c>
      <c r="D434" s="438"/>
      <c r="E434" s="438"/>
      <c r="F434" s="438"/>
      <c r="G434" s="438"/>
      <c r="H434" s="589">
        <v>623066.24</v>
      </c>
      <c r="I434" s="441" t="s">
        <v>2134</v>
      </c>
      <c r="J434" s="449"/>
      <c r="K434" s="587" t="s">
        <v>1864</v>
      </c>
      <c r="L434" s="551" t="s">
        <v>401</v>
      </c>
      <c r="M434" s="551"/>
      <c r="N434" s="551"/>
      <c r="O434" s="551"/>
      <c r="P434" s="551"/>
      <c r="Q434" s="551"/>
      <c r="R434" s="551"/>
      <c r="S434" s="551"/>
      <c r="T434" s="551"/>
      <c r="U434" s="551"/>
      <c r="V434" s="551"/>
      <c r="W434" s="551"/>
      <c r="X434" s="551"/>
      <c r="Y434" s="551"/>
      <c r="Z434" s="551"/>
      <c r="AA434" s="572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44"/>
    </row>
    <row r="435" spans="1:44" s="5" customFormat="1" ht="24">
      <c r="A435" s="551" t="s">
        <v>402</v>
      </c>
      <c r="B435" s="587" t="s">
        <v>1838</v>
      </c>
      <c r="C435" s="590" t="s">
        <v>1839</v>
      </c>
      <c r="D435" s="438"/>
      <c r="E435" s="438"/>
      <c r="F435" s="438"/>
      <c r="G435" s="438"/>
      <c r="H435" s="589">
        <f>50359.72+42728.79+17862.26</f>
        <v>110950.77</v>
      </c>
      <c r="I435" s="441" t="s">
        <v>2134</v>
      </c>
      <c r="J435" s="449"/>
      <c r="K435" s="587" t="s">
        <v>1865</v>
      </c>
      <c r="L435" s="551" t="s">
        <v>402</v>
      </c>
      <c r="M435" s="551"/>
      <c r="N435" s="551"/>
      <c r="O435" s="551"/>
      <c r="P435" s="551"/>
      <c r="Q435" s="551"/>
      <c r="R435" s="551"/>
      <c r="S435" s="551"/>
      <c r="T435" s="551"/>
      <c r="U435" s="551"/>
      <c r="V435" s="551"/>
      <c r="W435" s="551"/>
      <c r="X435" s="551"/>
      <c r="Y435" s="551"/>
      <c r="Z435" s="551"/>
      <c r="AA435" s="572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44"/>
    </row>
    <row r="436" spans="1:44" s="5" customFormat="1">
      <c r="A436" s="551" t="s">
        <v>403</v>
      </c>
      <c r="B436" s="587" t="s">
        <v>1840</v>
      </c>
      <c r="C436" s="590" t="s">
        <v>1841</v>
      </c>
      <c r="D436" s="438"/>
      <c r="E436" s="438"/>
      <c r="F436" s="438"/>
      <c r="G436" s="438"/>
      <c r="H436" s="589">
        <f>95940.07+569185.3</f>
        <v>665125.37000000011</v>
      </c>
      <c r="I436" s="441" t="s">
        <v>2134</v>
      </c>
      <c r="J436" s="449"/>
      <c r="K436" s="587" t="s">
        <v>1866</v>
      </c>
      <c r="L436" s="551" t="s">
        <v>403</v>
      </c>
      <c r="M436" s="551"/>
      <c r="N436" s="551"/>
      <c r="O436" s="551"/>
      <c r="P436" s="551"/>
      <c r="Q436" s="551"/>
      <c r="R436" s="551"/>
      <c r="S436" s="551"/>
      <c r="T436" s="551"/>
      <c r="U436" s="551"/>
      <c r="V436" s="551"/>
      <c r="W436" s="551"/>
      <c r="X436" s="551"/>
      <c r="Y436" s="551"/>
      <c r="Z436" s="551"/>
      <c r="AA436" s="572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44"/>
    </row>
    <row r="437" spans="1:44" s="3" customFormat="1">
      <c r="A437" s="703" t="s">
        <v>37</v>
      </c>
      <c r="B437" s="704"/>
      <c r="C437" s="591"/>
      <c r="D437" s="591"/>
      <c r="E437" s="591"/>
      <c r="F437" s="591"/>
      <c r="G437" s="592"/>
      <c r="H437" s="593">
        <f>SUM(H380:H436)</f>
        <v>11981337.320999999</v>
      </c>
      <c r="I437" s="560"/>
      <c r="J437" s="594"/>
      <c r="K437" s="595"/>
      <c r="L437" s="595"/>
      <c r="M437" s="595"/>
      <c r="N437" s="595"/>
      <c r="O437" s="595"/>
      <c r="P437" s="595"/>
      <c r="Q437" s="595"/>
      <c r="R437" s="596"/>
      <c r="S437" s="596"/>
      <c r="T437" s="596"/>
      <c r="U437" s="596"/>
      <c r="V437" s="596"/>
      <c r="W437" s="596"/>
      <c r="X437" s="596"/>
      <c r="Y437" s="596"/>
      <c r="Z437" s="596"/>
      <c r="AA437" s="597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</row>
    <row r="438" spans="1:44" s="29" customFormat="1">
      <c r="A438" s="688" t="s">
        <v>6</v>
      </c>
      <c r="B438" s="689"/>
      <c r="C438" s="689"/>
      <c r="D438" s="689"/>
      <c r="E438" s="690"/>
      <c r="F438" s="549"/>
      <c r="G438" s="549"/>
      <c r="H438" s="562"/>
      <c r="I438" s="548"/>
      <c r="J438" s="549"/>
      <c r="K438" s="549"/>
      <c r="L438" s="549"/>
      <c r="M438" s="549"/>
      <c r="N438" s="549"/>
      <c r="O438" s="549"/>
      <c r="P438" s="549"/>
      <c r="Q438" s="549"/>
      <c r="R438" s="549"/>
      <c r="S438" s="549"/>
      <c r="T438" s="549"/>
      <c r="U438" s="549"/>
      <c r="V438" s="549"/>
      <c r="W438" s="549"/>
      <c r="X438" s="549"/>
      <c r="Y438" s="549"/>
      <c r="Z438" s="549"/>
      <c r="AA438" s="550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/>
      <c r="AO438" s="28"/>
      <c r="AP438" s="28"/>
      <c r="AQ438" s="28"/>
    </row>
    <row r="439" spans="1:44" s="5" customFormat="1" ht="36">
      <c r="A439" s="551" t="s">
        <v>74</v>
      </c>
      <c r="B439" s="598" t="s">
        <v>1350</v>
      </c>
      <c r="C439" s="598" t="s">
        <v>1351</v>
      </c>
      <c r="D439" s="599" t="s">
        <v>128</v>
      </c>
      <c r="E439" s="599" t="s">
        <v>129</v>
      </c>
      <c r="F439" s="599" t="s">
        <v>129</v>
      </c>
      <c r="G439" s="599">
        <v>1935</v>
      </c>
      <c r="H439" s="600">
        <v>5348000</v>
      </c>
      <c r="I439" s="441" t="s">
        <v>2133</v>
      </c>
      <c r="J439" s="677" t="s">
        <v>1907</v>
      </c>
      <c r="K439" s="601" t="s">
        <v>1908</v>
      </c>
      <c r="L439" s="551" t="s">
        <v>74</v>
      </c>
      <c r="M439" s="551" t="s">
        <v>1720</v>
      </c>
      <c r="N439" s="551" t="s">
        <v>1945</v>
      </c>
      <c r="O439" s="551" t="s">
        <v>1946</v>
      </c>
      <c r="P439" s="551"/>
      <c r="Q439" s="551"/>
      <c r="R439" s="602" t="s">
        <v>1950</v>
      </c>
      <c r="S439" s="602" t="s">
        <v>1950</v>
      </c>
      <c r="T439" s="602" t="s">
        <v>1950</v>
      </c>
      <c r="U439" s="602" t="s">
        <v>1950</v>
      </c>
      <c r="V439" s="602" t="s">
        <v>1951</v>
      </c>
      <c r="W439" s="602" t="s">
        <v>1950</v>
      </c>
      <c r="X439" s="603">
        <v>2264.0300000000002</v>
      </c>
      <c r="Y439" s="603">
        <v>4</v>
      </c>
      <c r="Z439" s="603" t="s">
        <v>128</v>
      </c>
      <c r="AA439" s="603" t="s">
        <v>129</v>
      </c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44"/>
    </row>
    <row r="440" spans="1:44" s="5" customFormat="1" ht="36">
      <c r="A440" s="551" t="s">
        <v>75</v>
      </c>
      <c r="B440" s="604" t="s">
        <v>1899</v>
      </c>
      <c r="C440" s="604" t="s">
        <v>1351</v>
      </c>
      <c r="D440" s="605" t="s">
        <v>128</v>
      </c>
      <c r="E440" s="605" t="s">
        <v>129</v>
      </c>
      <c r="F440" s="605" t="s">
        <v>129</v>
      </c>
      <c r="G440" s="605">
        <v>1960</v>
      </c>
      <c r="H440" s="606">
        <v>1005000</v>
      </c>
      <c r="I440" s="441" t="s">
        <v>2133</v>
      </c>
      <c r="J440" s="678" t="s">
        <v>1909</v>
      </c>
      <c r="K440" s="607" t="s">
        <v>1910</v>
      </c>
      <c r="L440" s="551" t="s">
        <v>75</v>
      </c>
      <c r="M440" s="551" t="s">
        <v>1947</v>
      </c>
      <c r="N440" s="551" t="s">
        <v>1948</v>
      </c>
      <c r="O440" s="551" t="s">
        <v>1949</v>
      </c>
      <c r="P440" s="551"/>
      <c r="Q440" s="551"/>
      <c r="R440" s="496" t="s">
        <v>1950</v>
      </c>
      <c r="S440" s="496" t="s">
        <v>1950</v>
      </c>
      <c r="T440" s="496" t="s">
        <v>1950</v>
      </c>
      <c r="U440" s="496" t="s">
        <v>1950</v>
      </c>
      <c r="V440" s="496" t="s">
        <v>1951</v>
      </c>
      <c r="W440" s="496" t="s">
        <v>1950</v>
      </c>
      <c r="X440" s="608">
        <v>278.5</v>
      </c>
      <c r="Y440" s="608">
        <v>1</v>
      </c>
      <c r="Z440" s="608" t="s">
        <v>129</v>
      </c>
      <c r="AA440" s="608" t="s">
        <v>129</v>
      </c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44"/>
    </row>
    <row r="441" spans="1:44" s="5" customFormat="1" ht="24">
      <c r="A441" s="551" t="s">
        <v>76</v>
      </c>
      <c r="B441" s="604" t="s">
        <v>876</v>
      </c>
      <c r="C441" s="604" t="s">
        <v>1900</v>
      </c>
      <c r="D441" s="605"/>
      <c r="E441" s="605"/>
      <c r="F441" s="605"/>
      <c r="G441" s="605">
        <v>1975</v>
      </c>
      <c r="H441" s="606">
        <v>83756.7</v>
      </c>
      <c r="I441" s="441" t="s">
        <v>2134</v>
      </c>
      <c r="J441" s="678" t="s">
        <v>1551</v>
      </c>
      <c r="K441" s="607" t="s">
        <v>1908</v>
      </c>
      <c r="L441" s="551" t="s">
        <v>76</v>
      </c>
      <c r="M441" s="551"/>
      <c r="N441" s="551"/>
      <c r="O441" s="551"/>
      <c r="P441" s="551"/>
      <c r="Q441" s="551"/>
      <c r="R441" s="551"/>
      <c r="S441" s="551"/>
      <c r="T441" s="551"/>
      <c r="U441" s="551"/>
      <c r="V441" s="551"/>
      <c r="W441" s="551"/>
      <c r="X441" s="551"/>
      <c r="Y441" s="551"/>
      <c r="Z441" s="551"/>
      <c r="AA441" s="572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44"/>
    </row>
    <row r="442" spans="1:44" s="5" customFormat="1" ht="24">
      <c r="A442" s="551" t="s">
        <v>77</v>
      </c>
      <c r="B442" s="604" t="s">
        <v>876</v>
      </c>
      <c r="C442" s="604" t="s">
        <v>1900</v>
      </c>
      <c r="D442" s="605"/>
      <c r="E442" s="605"/>
      <c r="F442" s="605"/>
      <c r="G442" s="605">
        <v>1975</v>
      </c>
      <c r="H442" s="606">
        <v>40627.199999999997</v>
      </c>
      <c r="I442" s="441" t="s">
        <v>2134</v>
      </c>
      <c r="J442" s="678" t="s">
        <v>1551</v>
      </c>
      <c r="K442" s="607" t="s">
        <v>1908</v>
      </c>
      <c r="L442" s="551" t="s">
        <v>77</v>
      </c>
      <c r="M442" s="551"/>
      <c r="N442" s="551"/>
      <c r="O442" s="551"/>
      <c r="P442" s="551"/>
      <c r="Q442" s="551"/>
      <c r="R442" s="551"/>
      <c r="S442" s="551"/>
      <c r="T442" s="551"/>
      <c r="U442" s="551"/>
      <c r="V442" s="551"/>
      <c r="W442" s="551"/>
      <c r="X442" s="551"/>
      <c r="Y442" s="551"/>
      <c r="Z442" s="551"/>
      <c r="AA442" s="572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44"/>
    </row>
    <row r="443" spans="1:44" s="5" customFormat="1" ht="24">
      <c r="A443" s="551" t="s">
        <v>78</v>
      </c>
      <c r="B443" s="604" t="s">
        <v>1353</v>
      </c>
      <c r="C443" s="604" t="s">
        <v>1371</v>
      </c>
      <c r="D443" s="605"/>
      <c r="E443" s="605"/>
      <c r="F443" s="605"/>
      <c r="G443" s="605">
        <v>1975</v>
      </c>
      <c r="H443" s="606">
        <v>27004.5</v>
      </c>
      <c r="I443" s="441" t="s">
        <v>2134</v>
      </c>
      <c r="J443" s="678"/>
      <c r="K443" s="607" t="s">
        <v>1908</v>
      </c>
      <c r="L443" s="551" t="s">
        <v>78</v>
      </c>
      <c r="M443" s="551"/>
      <c r="N443" s="551"/>
      <c r="O443" s="551"/>
      <c r="P443" s="551"/>
      <c r="Q443" s="551"/>
      <c r="R443" s="551"/>
      <c r="S443" s="551"/>
      <c r="T443" s="551"/>
      <c r="U443" s="551"/>
      <c r="V443" s="551"/>
      <c r="W443" s="551"/>
      <c r="X443" s="551"/>
      <c r="Y443" s="551"/>
      <c r="Z443" s="551"/>
      <c r="AA443" s="572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44"/>
    </row>
    <row r="444" spans="1:44" s="5" customFormat="1">
      <c r="A444" s="551" t="s">
        <v>79</v>
      </c>
      <c r="B444" s="604" t="s">
        <v>1353</v>
      </c>
      <c r="C444" s="604" t="s">
        <v>1371</v>
      </c>
      <c r="D444" s="605"/>
      <c r="E444" s="605"/>
      <c r="F444" s="605"/>
      <c r="G444" s="605"/>
      <c r="H444" s="606">
        <v>2613.4299999999998</v>
      </c>
      <c r="I444" s="441" t="s">
        <v>2134</v>
      </c>
      <c r="J444" s="678"/>
      <c r="K444" s="607"/>
      <c r="L444" s="551" t="s">
        <v>79</v>
      </c>
      <c r="M444" s="551"/>
      <c r="N444" s="551"/>
      <c r="O444" s="551"/>
      <c r="P444" s="551"/>
      <c r="Q444" s="551"/>
      <c r="R444" s="551"/>
      <c r="S444" s="551"/>
      <c r="T444" s="551"/>
      <c r="U444" s="551"/>
      <c r="V444" s="551"/>
      <c r="W444" s="551"/>
      <c r="X444" s="551"/>
      <c r="Y444" s="551"/>
      <c r="Z444" s="551"/>
      <c r="AA444" s="572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44"/>
    </row>
    <row r="445" spans="1:44" s="5" customFormat="1" ht="24">
      <c r="A445" s="551" t="s">
        <v>80</v>
      </c>
      <c r="B445" s="604" t="s">
        <v>1901</v>
      </c>
      <c r="C445" s="604" t="s">
        <v>1902</v>
      </c>
      <c r="D445" s="605"/>
      <c r="E445" s="605"/>
      <c r="F445" s="605"/>
      <c r="G445" s="605">
        <v>2012</v>
      </c>
      <c r="H445" s="606">
        <v>2583</v>
      </c>
      <c r="I445" s="441" t="s">
        <v>2134</v>
      </c>
      <c r="J445" s="678" t="s">
        <v>1551</v>
      </c>
      <c r="K445" s="607" t="s">
        <v>1910</v>
      </c>
      <c r="L445" s="551" t="s">
        <v>80</v>
      </c>
      <c r="M445" s="551"/>
      <c r="N445" s="551"/>
      <c r="O445" s="551"/>
      <c r="P445" s="551"/>
      <c r="Q445" s="551"/>
      <c r="R445" s="551"/>
      <c r="S445" s="551"/>
      <c r="T445" s="551"/>
      <c r="U445" s="551"/>
      <c r="V445" s="551"/>
      <c r="W445" s="551"/>
      <c r="X445" s="551"/>
      <c r="Y445" s="551"/>
      <c r="Z445" s="551"/>
      <c r="AA445" s="572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44"/>
    </row>
    <row r="446" spans="1:44" s="5" customFormat="1" ht="24">
      <c r="A446" s="551" t="s">
        <v>81</v>
      </c>
      <c r="B446" s="604" t="s">
        <v>1903</v>
      </c>
      <c r="C446" s="604" t="s">
        <v>1902</v>
      </c>
      <c r="D446" s="605"/>
      <c r="E446" s="605"/>
      <c r="F446" s="605"/>
      <c r="G446" s="605">
        <v>2012</v>
      </c>
      <c r="H446" s="606">
        <v>1722</v>
      </c>
      <c r="I446" s="441" t="s">
        <v>2134</v>
      </c>
      <c r="J446" s="678" t="s">
        <v>1551</v>
      </c>
      <c r="K446" s="607" t="s">
        <v>1910</v>
      </c>
      <c r="L446" s="551" t="s">
        <v>81</v>
      </c>
      <c r="M446" s="551"/>
      <c r="N446" s="551"/>
      <c r="O446" s="551"/>
      <c r="P446" s="551"/>
      <c r="Q446" s="551"/>
      <c r="R446" s="551"/>
      <c r="S446" s="551"/>
      <c r="T446" s="551"/>
      <c r="U446" s="551"/>
      <c r="V446" s="551"/>
      <c r="W446" s="551"/>
      <c r="X446" s="551"/>
      <c r="Y446" s="551"/>
      <c r="Z446" s="551"/>
      <c r="AA446" s="572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44"/>
    </row>
    <row r="447" spans="1:44" s="5" customFormat="1" ht="24">
      <c r="A447" s="551" t="s">
        <v>82</v>
      </c>
      <c r="B447" s="604" t="s">
        <v>1904</v>
      </c>
      <c r="C447" s="604" t="s">
        <v>1902</v>
      </c>
      <c r="D447" s="605"/>
      <c r="E447" s="605"/>
      <c r="F447" s="605"/>
      <c r="G447" s="605">
        <v>2013</v>
      </c>
      <c r="H447" s="606">
        <v>2000</v>
      </c>
      <c r="I447" s="441" t="s">
        <v>2134</v>
      </c>
      <c r="J447" s="678" t="s">
        <v>1551</v>
      </c>
      <c r="K447" s="607" t="s">
        <v>1910</v>
      </c>
      <c r="L447" s="551" t="s">
        <v>82</v>
      </c>
      <c r="M447" s="551"/>
      <c r="N447" s="551"/>
      <c r="O447" s="551"/>
      <c r="P447" s="551"/>
      <c r="Q447" s="551"/>
      <c r="R447" s="551"/>
      <c r="S447" s="551"/>
      <c r="T447" s="551"/>
      <c r="U447" s="551"/>
      <c r="V447" s="551"/>
      <c r="W447" s="551"/>
      <c r="X447" s="551"/>
      <c r="Y447" s="551"/>
      <c r="Z447" s="551"/>
      <c r="AA447" s="572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44"/>
    </row>
    <row r="448" spans="1:44" s="5" customFormat="1" ht="24">
      <c r="A448" s="551" t="s">
        <v>83</v>
      </c>
      <c r="B448" s="604" t="s">
        <v>1905</v>
      </c>
      <c r="C448" s="604" t="s">
        <v>1902</v>
      </c>
      <c r="D448" s="605"/>
      <c r="E448" s="605"/>
      <c r="F448" s="605"/>
      <c r="G448" s="605">
        <v>2013</v>
      </c>
      <c r="H448" s="606">
        <v>6903.2</v>
      </c>
      <c r="I448" s="441" t="s">
        <v>2134</v>
      </c>
      <c r="J448" s="678" t="s">
        <v>1551</v>
      </c>
      <c r="K448" s="607" t="s">
        <v>1910</v>
      </c>
      <c r="L448" s="551" t="s">
        <v>83</v>
      </c>
      <c r="M448" s="551"/>
      <c r="N448" s="551"/>
      <c r="O448" s="551"/>
      <c r="P448" s="551"/>
      <c r="Q448" s="551"/>
      <c r="R448" s="551"/>
      <c r="S448" s="551"/>
      <c r="T448" s="551"/>
      <c r="U448" s="551"/>
      <c r="V448" s="551"/>
      <c r="W448" s="551"/>
      <c r="X448" s="551"/>
      <c r="Y448" s="551"/>
      <c r="Z448" s="551"/>
      <c r="AA448" s="572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44"/>
    </row>
    <row r="449" spans="1:44" s="15" customFormat="1" ht="24">
      <c r="A449" s="551" t="s">
        <v>84</v>
      </c>
      <c r="B449" s="604" t="s">
        <v>1906</v>
      </c>
      <c r="C449" s="604" t="s">
        <v>1902</v>
      </c>
      <c r="D449" s="605"/>
      <c r="E449" s="605"/>
      <c r="F449" s="605"/>
      <c r="G449" s="605">
        <v>2018</v>
      </c>
      <c r="H449" s="606">
        <v>14850</v>
      </c>
      <c r="I449" s="441" t="s">
        <v>2134</v>
      </c>
      <c r="J449" s="678" t="s">
        <v>1551</v>
      </c>
      <c r="K449" s="607" t="s">
        <v>1910</v>
      </c>
      <c r="L449" s="551" t="s">
        <v>84</v>
      </c>
      <c r="M449" s="551"/>
      <c r="N449" s="551"/>
      <c r="O449" s="551"/>
      <c r="P449" s="551"/>
      <c r="Q449" s="551"/>
      <c r="R449" s="551"/>
      <c r="S449" s="551"/>
      <c r="T449" s="551"/>
      <c r="U449" s="551"/>
      <c r="V449" s="551"/>
      <c r="W449" s="551"/>
      <c r="X449" s="551"/>
      <c r="Y449" s="551"/>
      <c r="Z449" s="551"/>
      <c r="AA449" s="572"/>
    </row>
    <row r="450" spans="1:44" s="3" customFormat="1">
      <c r="A450" s="703" t="s">
        <v>37</v>
      </c>
      <c r="B450" s="704"/>
      <c r="C450" s="539"/>
      <c r="D450" s="539"/>
      <c r="E450" s="539"/>
      <c r="F450" s="539"/>
      <c r="G450" s="540"/>
      <c r="H450" s="541">
        <f>SUM(H439:H449)</f>
        <v>6535060.0300000003</v>
      </c>
      <c r="I450" s="559"/>
      <c r="J450" s="543"/>
      <c r="K450" s="544"/>
      <c r="L450" s="544"/>
      <c r="M450" s="544"/>
      <c r="N450" s="544"/>
      <c r="O450" s="544"/>
      <c r="P450" s="544"/>
      <c r="Q450" s="544"/>
      <c r="R450" s="545"/>
      <c r="S450" s="545"/>
      <c r="T450" s="545"/>
      <c r="U450" s="545"/>
      <c r="V450" s="545"/>
      <c r="W450" s="545"/>
      <c r="X450" s="545"/>
      <c r="Y450" s="545"/>
      <c r="Z450" s="545"/>
      <c r="AA450" s="546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</row>
    <row r="451" spans="1:44" s="29" customFormat="1">
      <c r="A451" s="688" t="s">
        <v>125</v>
      </c>
      <c r="B451" s="689"/>
      <c r="C451" s="689"/>
      <c r="D451" s="689"/>
      <c r="E451" s="689"/>
      <c r="F451" s="690"/>
      <c r="G451" s="549"/>
      <c r="H451" s="562"/>
      <c r="I451" s="548"/>
      <c r="J451" s="549"/>
      <c r="K451" s="549"/>
      <c r="L451" s="549"/>
      <c r="M451" s="549"/>
      <c r="N451" s="549"/>
      <c r="O451" s="549"/>
      <c r="P451" s="549"/>
      <c r="Q451" s="549"/>
      <c r="R451" s="549"/>
      <c r="S451" s="549"/>
      <c r="T451" s="549"/>
      <c r="U451" s="549"/>
      <c r="V451" s="549"/>
      <c r="W451" s="549"/>
      <c r="X451" s="549"/>
      <c r="Y451" s="549"/>
      <c r="Z451" s="549"/>
      <c r="AA451" s="550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8"/>
      <c r="AN451" s="28"/>
      <c r="AO451" s="28"/>
      <c r="AP451" s="28"/>
      <c r="AQ451" s="28"/>
    </row>
    <row r="452" spans="1:44" s="5" customFormat="1" ht="24">
      <c r="A452" s="551" t="s">
        <v>74</v>
      </c>
      <c r="B452" s="582" t="s">
        <v>1350</v>
      </c>
      <c r="C452" s="582" t="s">
        <v>1351</v>
      </c>
      <c r="D452" s="563" t="s">
        <v>128</v>
      </c>
      <c r="E452" s="563" t="s">
        <v>129</v>
      </c>
      <c r="F452" s="563" t="s">
        <v>129</v>
      </c>
      <c r="G452" s="563" t="s">
        <v>1352</v>
      </c>
      <c r="H452" s="584">
        <v>7725000</v>
      </c>
      <c r="I452" s="441" t="s">
        <v>2133</v>
      </c>
      <c r="J452" s="675" t="s">
        <v>1366</v>
      </c>
      <c r="K452" s="563" t="s">
        <v>1367</v>
      </c>
      <c r="L452" s="551" t="s">
        <v>74</v>
      </c>
      <c r="M452" s="563" t="s">
        <v>1368</v>
      </c>
      <c r="N452" s="563" t="s">
        <v>1369</v>
      </c>
      <c r="O452" s="563" t="s">
        <v>1370</v>
      </c>
      <c r="P452" s="551"/>
      <c r="Q452" s="551"/>
      <c r="R452" s="563" t="s">
        <v>1312</v>
      </c>
      <c r="S452" s="563" t="s">
        <v>1372</v>
      </c>
      <c r="T452" s="563" t="s">
        <v>1372</v>
      </c>
      <c r="U452" s="563" t="s">
        <v>1372</v>
      </c>
      <c r="V452" s="563" t="s">
        <v>1373</v>
      </c>
      <c r="W452" s="563" t="s">
        <v>1372</v>
      </c>
      <c r="X452" s="569">
        <v>3270.55</v>
      </c>
      <c r="Y452" s="569">
        <v>3</v>
      </c>
      <c r="Z452" s="569" t="s">
        <v>129</v>
      </c>
      <c r="AA452" s="609" t="s">
        <v>129</v>
      </c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44"/>
    </row>
    <row r="453" spans="1:44" s="5" customFormat="1">
      <c r="A453" s="551" t="s">
        <v>75</v>
      </c>
      <c r="B453" s="439" t="s">
        <v>1353</v>
      </c>
      <c r="C453" s="439"/>
      <c r="D453" s="440" t="s">
        <v>128</v>
      </c>
      <c r="E453" s="440"/>
      <c r="F453" s="440"/>
      <c r="G453" s="440" t="s">
        <v>1352</v>
      </c>
      <c r="H453" s="442">
        <v>33102.199999999997</v>
      </c>
      <c r="I453" s="441" t="s">
        <v>2134</v>
      </c>
      <c r="J453" s="676" t="s">
        <v>1371</v>
      </c>
      <c r="K453" s="440"/>
      <c r="L453" s="551" t="s">
        <v>75</v>
      </c>
      <c r="M453" s="440"/>
      <c r="N453" s="440"/>
      <c r="O453" s="440"/>
      <c r="P453" s="551"/>
      <c r="Q453" s="551"/>
      <c r="R453" s="440"/>
      <c r="S453" s="440"/>
      <c r="T453" s="440"/>
      <c r="U453" s="440"/>
      <c r="V453" s="440"/>
      <c r="W453" s="440"/>
      <c r="X453" s="447"/>
      <c r="Y453" s="447"/>
      <c r="Z453" s="447"/>
      <c r="AA453" s="448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44"/>
    </row>
    <row r="454" spans="1:44" s="5" customFormat="1">
      <c r="A454" s="551" t="s">
        <v>76</v>
      </c>
      <c r="B454" s="439" t="s">
        <v>835</v>
      </c>
      <c r="C454" s="439"/>
      <c r="D454" s="440" t="s">
        <v>128</v>
      </c>
      <c r="E454" s="440"/>
      <c r="F454" s="440"/>
      <c r="G454" s="440" t="s">
        <v>1354</v>
      </c>
      <c r="H454" s="538">
        <v>103000</v>
      </c>
      <c r="I454" s="441" t="s">
        <v>2134</v>
      </c>
      <c r="J454" s="676"/>
      <c r="K454" s="440"/>
      <c r="L454" s="551" t="s">
        <v>76</v>
      </c>
      <c r="M454" s="440"/>
      <c r="N454" s="440"/>
      <c r="O454" s="440"/>
      <c r="P454" s="551"/>
      <c r="Q454" s="551"/>
      <c r="R454" s="551"/>
      <c r="S454" s="551"/>
      <c r="T454" s="551"/>
      <c r="U454" s="551"/>
      <c r="V454" s="551"/>
      <c r="W454" s="551"/>
      <c r="X454" s="551"/>
      <c r="Y454" s="551"/>
      <c r="Z454" s="551"/>
      <c r="AA454" s="572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44"/>
    </row>
    <row r="455" spans="1:44" s="5" customFormat="1">
      <c r="A455" s="551" t="s">
        <v>77</v>
      </c>
      <c r="B455" s="439" t="s">
        <v>1355</v>
      </c>
      <c r="C455" s="439"/>
      <c r="D455" s="440" t="s">
        <v>128</v>
      </c>
      <c r="E455" s="440"/>
      <c r="F455" s="440"/>
      <c r="G455" s="440" t="s">
        <v>1356</v>
      </c>
      <c r="H455" s="442">
        <v>60730.94</v>
      </c>
      <c r="I455" s="441" t="s">
        <v>2134</v>
      </c>
      <c r="J455" s="676"/>
      <c r="K455" s="440"/>
      <c r="L455" s="551" t="s">
        <v>77</v>
      </c>
      <c r="M455" s="440"/>
      <c r="N455" s="440"/>
      <c r="O455" s="440"/>
      <c r="P455" s="551"/>
      <c r="Q455" s="551"/>
      <c r="R455" s="551"/>
      <c r="S455" s="551"/>
      <c r="T455" s="551"/>
      <c r="U455" s="551"/>
      <c r="V455" s="551"/>
      <c r="W455" s="551"/>
      <c r="X455" s="551"/>
      <c r="Y455" s="551"/>
      <c r="Z455" s="551"/>
      <c r="AA455" s="572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44"/>
    </row>
    <row r="456" spans="1:44" s="5" customFormat="1">
      <c r="A456" s="551" t="s">
        <v>78</v>
      </c>
      <c r="B456" s="439" t="s">
        <v>1357</v>
      </c>
      <c r="C456" s="439"/>
      <c r="D456" s="440"/>
      <c r="E456" s="440"/>
      <c r="F456" s="440"/>
      <c r="G456" s="440" t="s">
        <v>1356</v>
      </c>
      <c r="H456" s="442">
        <v>25440</v>
      </c>
      <c r="I456" s="441" t="s">
        <v>2134</v>
      </c>
      <c r="J456" s="676"/>
      <c r="K456" s="440"/>
      <c r="L456" s="551" t="s">
        <v>78</v>
      </c>
      <c r="M456" s="440"/>
      <c r="N456" s="440"/>
      <c r="O456" s="440"/>
      <c r="P456" s="551"/>
      <c r="Q456" s="551"/>
      <c r="R456" s="551"/>
      <c r="S456" s="551"/>
      <c r="T456" s="551"/>
      <c r="U456" s="551"/>
      <c r="V456" s="551"/>
      <c r="W456" s="551"/>
      <c r="X456" s="551"/>
      <c r="Y456" s="551"/>
      <c r="Z456" s="551"/>
      <c r="AA456" s="572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44"/>
    </row>
    <row r="457" spans="1:44" s="5" customFormat="1">
      <c r="A457" s="551" t="s">
        <v>79</v>
      </c>
      <c r="B457" s="439" t="s">
        <v>1358</v>
      </c>
      <c r="C457" s="439"/>
      <c r="D457" s="440"/>
      <c r="E457" s="440"/>
      <c r="F457" s="440"/>
      <c r="G457" s="440" t="s">
        <v>1359</v>
      </c>
      <c r="H457" s="442">
        <v>6000</v>
      </c>
      <c r="I457" s="441" t="s">
        <v>2134</v>
      </c>
      <c r="J457" s="676"/>
      <c r="K457" s="440"/>
      <c r="L457" s="551" t="s">
        <v>79</v>
      </c>
      <c r="M457" s="440"/>
      <c r="N457" s="440"/>
      <c r="O457" s="440"/>
      <c r="P457" s="551"/>
      <c r="Q457" s="551"/>
      <c r="R457" s="551"/>
      <c r="S457" s="551"/>
      <c r="T457" s="551"/>
      <c r="U457" s="551"/>
      <c r="V457" s="551"/>
      <c r="W457" s="551"/>
      <c r="X457" s="551"/>
      <c r="Y457" s="551"/>
      <c r="Z457" s="551"/>
      <c r="AA457" s="572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44"/>
    </row>
    <row r="458" spans="1:44" s="5" customFormat="1" ht="24">
      <c r="A458" s="551" t="s">
        <v>80</v>
      </c>
      <c r="B458" s="610" t="s">
        <v>1360</v>
      </c>
      <c r="C458" s="439"/>
      <c r="D458" s="440"/>
      <c r="E458" s="440"/>
      <c r="F458" s="440"/>
      <c r="G458" s="611" t="s">
        <v>1359</v>
      </c>
      <c r="H458" s="612">
        <v>70705.52</v>
      </c>
      <c r="I458" s="441" t="s">
        <v>2134</v>
      </c>
      <c r="J458" s="631"/>
      <c r="K458" s="440"/>
      <c r="L458" s="551" t="s">
        <v>80</v>
      </c>
      <c r="M458" s="440"/>
      <c r="N458" s="440"/>
      <c r="O458" s="440"/>
      <c r="P458" s="551"/>
      <c r="Q458" s="551"/>
      <c r="R458" s="551"/>
      <c r="S458" s="551"/>
      <c r="T458" s="551"/>
      <c r="U458" s="551"/>
      <c r="V458" s="551"/>
      <c r="W458" s="551"/>
      <c r="X458" s="551"/>
      <c r="Y458" s="551"/>
      <c r="Z458" s="551"/>
      <c r="AA458" s="572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44"/>
    </row>
    <row r="459" spans="1:44" s="5" customFormat="1">
      <c r="A459" s="551" t="s">
        <v>81</v>
      </c>
      <c r="B459" s="439" t="s">
        <v>1361</v>
      </c>
      <c r="C459" s="439"/>
      <c r="D459" s="440"/>
      <c r="E459" s="440"/>
      <c r="F459" s="440"/>
      <c r="G459" s="440" t="s">
        <v>1359</v>
      </c>
      <c r="H459" s="442">
        <v>912223.01</v>
      </c>
      <c r="I459" s="441" t="s">
        <v>2134</v>
      </c>
      <c r="J459" s="676"/>
      <c r="K459" s="440"/>
      <c r="L459" s="551" t="s">
        <v>81</v>
      </c>
      <c r="M459" s="440"/>
      <c r="N459" s="440"/>
      <c r="O459" s="440"/>
      <c r="P459" s="551"/>
      <c r="Q459" s="551"/>
      <c r="R459" s="551"/>
      <c r="S459" s="551"/>
      <c r="T459" s="551"/>
      <c r="U459" s="551"/>
      <c r="V459" s="551"/>
      <c r="W459" s="551"/>
      <c r="X459" s="551"/>
      <c r="Y459" s="551"/>
      <c r="Z459" s="551"/>
      <c r="AA459" s="572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44"/>
    </row>
    <row r="460" spans="1:44" s="5" customFormat="1">
      <c r="A460" s="551" t="s">
        <v>82</v>
      </c>
      <c r="B460" s="439" t="s">
        <v>1362</v>
      </c>
      <c r="C460" s="439"/>
      <c r="D460" s="440"/>
      <c r="E460" s="440"/>
      <c r="F460" s="440"/>
      <c r="G460" s="440" t="s">
        <v>1359</v>
      </c>
      <c r="H460" s="442">
        <v>105607.8</v>
      </c>
      <c r="I460" s="441" t="s">
        <v>2134</v>
      </c>
      <c r="J460" s="676"/>
      <c r="K460" s="440"/>
      <c r="L460" s="551" t="s">
        <v>82</v>
      </c>
      <c r="M460" s="440"/>
      <c r="N460" s="440"/>
      <c r="O460" s="440"/>
      <c r="P460" s="551"/>
      <c r="Q460" s="551"/>
      <c r="R460" s="551"/>
      <c r="S460" s="551"/>
      <c r="T460" s="551"/>
      <c r="U460" s="551"/>
      <c r="V460" s="551"/>
      <c r="W460" s="551"/>
      <c r="X460" s="551"/>
      <c r="Y460" s="551"/>
      <c r="Z460" s="551"/>
      <c r="AA460" s="572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44"/>
    </row>
    <row r="461" spans="1:44" s="5" customFormat="1">
      <c r="A461" s="551" t="s">
        <v>83</v>
      </c>
      <c r="B461" s="439" t="s">
        <v>1363</v>
      </c>
      <c r="C461" s="439"/>
      <c r="D461" s="440"/>
      <c r="E461" s="440"/>
      <c r="F461" s="440"/>
      <c r="G461" s="440" t="s">
        <v>1364</v>
      </c>
      <c r="H461" s="442">
        <v>111439</v>
      </c>
      <c r="I461" s="441" t="s">
        <v>2134</v>
      </c>
      <c r="J461" s="676"/>
      <c r="K461" s="440"/>
      <c r="L461" s="551" t="s">
        <v>83</v>
      </c>
      <c r="M461" s="440"/>
      <c r="N461" s="440"/>
      <c r="O461" s="440"/>
      <c r="P461" s="551"/>
      <c r="Q461" s="551"/>
      <c r="R461" s="551"/>
      <c r="S461" s="551"/>
      <c r="T461" s="551"/>
      <c r="U461" s="551"/>
      <c r="V461" s="551"/>
      <c r="W461" s="551"/>
      <c r="X461" s="551"/>
      <c r="Y461" s="551"/>
      <c r="Z461" s="551"/>
      <c r="AA461" s="572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44"/>
    </row>
    <row r="462" spans="1:44" s="5" customFormat="1">
      <c r="A462" s="551" t="s">
        <v>84</v>
      </c>
      <c r="B462" s="439" t="s">
        <v>1365</v>
      </c>
      <c r="C462" s="439"/>
      <c r="D462" s="440"/>
      <c r="E462" s="440"/>
      <c r="F462" s="440"/>
      <c r="G462" s="440" t="s">
        <v>1364</v>
      </c>
      <c r="H462" s="442">
        <v>965965.74</v>
      </c>
      <c r="I462" s="441" t="s">
        <v>2134</v>
      </c>
      <c r="J462" s="676"/>
      <c r="K462" s="440"/>
      <c r="L462" s="551" t="s">
        <v>84</v>
      </c>
      <c r="M462" s="440"/>
      <c r="N462" s="440"/>
      <c r="O462" s="440"/>
      <c r="P462" s="551"/>
      <c r="Q462" s="551"/>
      <c r="R462" s="551"/>
      <c r="S462" s="551"/>
      <c r="T462" s="551"/>
      <c r="U462" s="551"/>
      <c r="V462" s="551"/>
      <c r="W462" s="551"/>
      <c r="X462" s="551"/>
      <c r="Y462" s="551"/>
      <c r="Z462" s="551"/>
      <c r="AA462" s="572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44"/>
    </row>
    <row r="463" spans="1:44" s="5" customFormat="1">
      <c r="A463" s="551" t="s">
        <v>85</v>
      </c>
      <c r="B463" s="439" t="s">
        <v>1362</v>
      </c>
      <c r="C463" s="439"/>
      <c r="D463" s="440"/>
      <c r="E463" s="440"/>
      <c r="F463" s="440"/>
      <c r="G463" s="440" t="s">
        <v>1364</v>
      </c>
      <c r="H463" s="442">
        <v>6236.1</v>
      </c>
      <c r="I463" s="441" t="s">
        <v>2134</v>
      </c>
      <c r="J463" s="676"/>
      <c r="K463" s="440"/>
      <c r="L463" s="551" t="s">
        <v>85</v>
      </c>
      <c r="M463" s="440"/>
      <c r="N463" s="440"/>
      <c r="O463" s="440"/>
      <c r="P463" s="551"/>
      <c r="Q463" s="551"/>
      <c r="R463" s="551"/>
      <c r="S463" s="551"/>
      <c r="T463" s="551"/>
      <c r="U463" s="551"/>
      <c r="V463" s="551"/>
      <c r="W463" s="551"/>
      <c r="X463" s="551"/>
      <c r="Y463" s="551"/>
      <c r="Z463" s="551"/>
      <c r="AA463" s="572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44"/>
    </row>
    <row r="464" spans="1:44" s="3" customFormat="1" ht="12.75" customHeight="1">
      <c r="A464" s="696" t="s">
        <v>37</v>
      </c>
      <c r="B464" s="705"/>
      <c r="C464" s="539"/>
      <c r="D464" s="539"/>
      <c r="E464" s="539"/>
      <c r="F464" s="539"/>
      <c r="G464" s="540"/>
      <c r="H464" s="541">
        <f>SUM(H452:H463)</f>
        <v>10125450.310000001</v>
      </c>
      <c r="I464" s="559"/>
      <c r="J464" s="543"/>
      <c r="K464" s="544"/>
      <c r="L464" s="544"/>
      <c r="M464" s="544"/>
      <c r="N464" s="544"/>
      <c r="O464" s="544"/>
      <c r="P464" s="544"/>
      <c r="Q464" s="544"/>
      <c r="R464" s="545"/>
      <c r="S464" s="545"/>
      <c r="T464" s="545"/>
      <c r="U464" s="545"/>
      <c r="V464" s="545"/>
      <c r="W464" s="545"/>
      <c r="X464" s="545"/>
      <c r="Y464" s="545"/>
      <c r="Z464" s="545"/>
      <c r="AA464" s="546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</row>
    <row r="465" spans="1:44" s="29" customFormat="1">
      <c r="A465" s="688" t="s">
        <v>8</v>
      </c>
      <c r="B465" s="689"/>
      <c r="C465" s="689"/>
      <c r="D465" s="690"/>
      <c r="E465" s="549"/>
      <c r="F465" s="549"/>
      <c r="G465" s="549"/>
      <c r="H465" s="562"/>
      <c r="I465" s="548"/>
      <c r="J465" s="549"/>
      <c r="K465" s="549"/>
      <c r="L465" s="549"/>
      <c r="M465" s="549"/>
      <c r="N465" s="549"/>
      <c r="O465" s="549"/>
      <c r="P465" s="549"/>
      <c r="Q465" s="549"/>
      <c r="R465" s="549"/>
      <c r="S465" s="549"/>
      <c r="T465" s="549"/>
      <c r="U465" s="549"/>
      <c r="V465" s="549"/>
      <c r="W465" s="549"/>
      <c r="X465" s="549"/>
      <c r="Y465" s="549"/>
      <c r="Z465" s="549"/>
      <c r="AA465" s="550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  <c r="AO465" s="28"/>
      <c r="AP465" s="28"/>
      <c r="AQ465" s="28"/>
    </row>
    <row r="466" spans="1:44" s="5" customFormat="1" ht="48">
      <c r="A466" s="551" t="s">
        <v>74</v>
      </c>
      <c r="B466" s="582" t="s">
        <v>1350</v>
      </c>
      <c r="C466" s="582" t="s">
        <v>1954</v>
      </c>
      <c r="D466" s="563" t="s">
        <v>128</v>
      </c>
      <c r="E466" s="563" t="s">
        <v>129</v>
      </c>
      <c r="F466" s="563" t="s">
        <v>129</v>
      </c>
      <c r="G466" s="563">
        <v>1989</v>
      </c>
      <c r="H466" s="584">
        <v>3659000</v>
      </c>
      <c r="I466" s="441" t="s">
        <v>2133</v>
      </c>
      <c r="J466" s="675" t="s">
        <v>1964</v>
      </c>
      <c r="K466" s="582" t="s">
        <v>1965</v>
      </c>
      <c r="L466" s="551" t="s">
        <v>74</v>
      </c>
      <c r="M466" s="582" t="s">
        <v>1969</v>
      </c>
      <c r="N466" s="582" t="s">
        <v>1970</v>
      </c>
      <c r="O466" s="582" t="s">
        <v>1971</v>
      </c>
      <c r="P466" s="582" t="s">
        <v>1977</v>
      </c>
      <c r="Q466" s="582"/>
      <c r="R466" s="582" t="s">
        <v>1312</v>
      </c>
      <c r="S466" s="582" t="s">
        <v>1312</v>
      </c>
      <c r="T466" s="582" t="s">
        <v>1312</v>
      </c>
      <c r="U466" s="582" t="s">
        <v>1316</v>
      </c>
      <c r="V466" s="582" t="s">
        <v>1584</v>
      </c>
      <c r="W466" s="582" t="s">
        <v>1312</v>
      </c>
      <c r="X466" s="614">
        <v>1549.29</v>
      </c>
      <c r="Y466" s="613">
        <v>3</v>
      </c>
      <c r="Z466" s="614" t="s">
        <v>1978</v>
      </c>
      <c r="AA466" s="614" t="s">
        <v>1979</v>
      </c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44"/>
    </row>
    <row r="467" spans="1:44" s="5" customFormat="1" ht="24">
      <c r="A467" s="551" t="s">
        <v>75</v>
      </c>
      <c r="B467" s="439" t="s">
        <v>724</v>
      </c>
      <c r="C467" s="439" t="s">
        <v>1955</v>
      </c>
      <c r="D467" s="440" t="s">
        <v>128</v>
      </c>
      <c r="E467" s="440" t="s">
        <v>129</v>
      </c>
      <c r="F467" s="440" t="s">
        <v>129</v>
      </c>
      <c r="G467" s="440">
        <v>1982</v>
      </c>
      <c r="H467" s="442">
        <v>78000</v>
      </c>
      <c r="I467" s="441" t="s">
        <v>2133</v>
      </c>
      <c r="J467" s="676"/>
      <c r="K467" s="439" t="s">
        <v>1965</v>
      </c>
      <c r="L467" s="551" t="s">
        <v>75</v>
      </c>
      <c r="M467" s="439" t="s">
        <v>1969</v>
      </c>
      <c r="N467" s="439" t="s">
        <v>1972</v>
      </c>
      <c r="O467" s="439" t="s">
        <v>1973</v>
      </c>
      <c r="P467" s="439" t="s">
        <v>1980</v>
      </c>
      <c r="Q467" s="439"/>
      <c r="R467" s="439" t="s">
        <v>1312</v>
      </c>
      <c r="S467" s="439" t="s">
        <v>1312</v>
      </c>
      <c r="T467" s="439" t="s">
        <v>1584</v>
      </c>
      <c r="U467" s="439" t="s">
        <v>1584</v>
      </c>
      <c r="V467" s="439" t="s">
        <v>1584</v>
      </c>
      <c r="W467" s="439" t="s">
        <v>1584</v>
      </c>
      <c r="X467" s="615">
        <v>40</v>
      </c>
      <c r="Y467" s="616" t="s">
        <v>1506</v>
      </c>
      <c r="Z467" s="616" t="s">
        <v>361</v>
      </c>
      <c r="AA467" s="615" t="s">
        <v>1979</v>
      </c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44"/>
    </row>
    <row r="468" spans="1:44" s="5" customFormat="1" ht="60">
      <c r="A468" s="551" t="s">
        <v>76</v>
      </c>
      <c r="B468" s="439" t="s">
        <v>1899</v>
      </c>
      <c r="C468" s="439" t="s">
        <v>1956</v>
      </c>
      <c r="D468" s="440" t="s">
        <v>128</v>
      </c>
      <c r="E468" s="440" t="s">
        <v>129</v>
      </c>
      <c r="F468" s="440" t="s">
        <v>129</v>
      </c>
      <c r="G468" s="440">
        <v>1933</v>
      </c>
      <c r="H468" s="442">
        <v>1389000</v>
      </c>
      <c r="I468" s="441" t="s">
        <v>2133</v>
      </c>
      <c r="J468" s="676" t="s">
        <v>1966</v>
      </c>
      <c r="K468" s="439" t="s">
        <v>1967</v>
      </c>
      <c r="L468" s="551" t="s">
        <v>76</v>
      </c>
      <c r="M468" s="439" t="s">
        <v>1974</v>
      </c>
      <c r="N468" s="439" t="s">
        <v>1975</v>
      </c>
      <c r="O468" s="439" t="s">
        <v>1976</v>
      </c>
      <c r="P468" s="439" t="s">
        <v>1981</v>
      </c>
      <c r="Q468" s="439" t="s">
        <v>2201</v>
      </c>
      <c r="R468" s="439" t="s">
        <v>1312</v>
      </c>
      <c r="S468" s="439" t="s">
        <v>1312</v>
      </c>
      <c r="T468" s="439" t="s">
        <v>1584</v>
      </c>
      <c r="U468" s="439" t="s">
        <v>1312</v>
      </c>
      <c r="V468" s="439" t="s">
        <v>1584</v>
      </c>
      <c r="W468" s="439" t="s">
        <v>1312</v>
      </c>
      <c r="X468" s="615">
        <v>385</v>
      </c>
      <c r="Y468" s="615">
        <v>1</v>
      </c>
      <c r="Z468" s="615" t="s">
        <v>129</v>
      </c>
      <c r="AA468" s="615" t="s">
        <v>1979</v>
      </c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44"/>
    </row>
    <row r="469" spans="1:44" s="5" customFormat="1" ht="24">
      <c r="A469" s="551" t="s">
        <v>77</v>
      </c>
      <c r="B469" s="439" t="s">
        <v>1957</v>
      </c>
      <c r="C469" s="439" t="s">
        <v>1371</v>
      </c>
      <c r="D469" s="440"/>
      <c r="E469" s="440"/>
      <c r="F469" s="440"/>
      <c r="G469" s="440">
        <v>2015</v>
      </c>
      <c r="H469" s="442">
        <v>25116</v>
      </c>
      <c r="I469" s="441" t="s">
        <v>2134</v>
      </c>
      <c r="J469" s="676"/>
      <c r="K469" s="439" t="s">
        <v>1965</v>
      </c>
      <c r="L469" s="551" t="s">
        <v>77</v>
      </c>
      <c r="M469" s="551"/>
      <c r="N469" s="551"/>
      <c r="O469" s="551"/>
      <c r="P469" s="551"/>
      <c r="Q469" s="551"/>
      <c r="R469" s="551"/>
      <c r="S469" s="551"/>
      <c r="T469" s="551"/>
      <c r="U469" s="551"/>
      <c r="V469" s="551"/>
      <c r="W469" s="551"/>
      <c r="X469" s="551"/>
      <c r="Y469" s="551"/>
      <c r="Z469" s="551"/>
      <c r="AA469" s="572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44"/>
    </row>
    <row r="470" spans="1:44" s="5" customFormat="1" ht="24">
      <c r="A470" s="551" t="s">
        <v>78</v>
      </c>
      <c r="B470" s="439" t="s">
        <v>1957</v>
      </c>
      <c r="C470" s="439" t="s">
        <v>1371</v>
      </c>
      <c r="D470" s="440"/>
      <c r="E470" s="440"/>
      <c r="F470" s="440"/>
      <c r="G470" s="440">
        <v>2012</v>
      </c>
      <c r="H470" s="442">
        <v>25000.29</v>
      </c>
      <c r="I470" s="441" t="s">
        <v>2134</v>
      </c>
      <c r="J470" s="676"/>
      <c r="K470" s="439" t="s">
        <v>1965</v>
      </c>
      <c r="L470" s="551" t="s">
        <v>78</v>
      </c>
      <c r="M470" s="551"/>
      <c r="N470" s="551"/>
      <c r="O470" s="551"/>
      <c r="P470" s="551"/>
      <c r="Q470" s="551"/>
      <c r="R470" s="551"/>
      <c r="S470" s="551"/>
      <c r="T470" s="551"/>
      <c r="U470" s="551"/>
      <c r="V470" s="551"/>
      <c r="W470" s="551"/>
      <c r="X470" s="551"/>
      <c r="Y470" s="551"/>
      <c r="Z470" s="551"/>
      <c r="AA470" s="572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44"/>
    </row>
    <row r="471" spans="1:44" s="5" customFormat="1" ht="24">
      <c r="A471" s="551" t="s">
        <v>79</v>
      </c>
      <c r="B471" s="439" t="s">
        <v>1713</v>
      </c>
      <c r="C471" s="610" t="s">
        <v>1958</v>
      </c>
      <c r="D471" s="440" t="s">
        <v>128</v>
      </c>
      <c r="E471" s="440" t="s">
        <v>129</v>
      </c>
      <c r="F471" s="440" t="s">
        <v>129</v>
      </c>
      <c r="G471" s="440">
        <v>2011</v>
      </c>
      <c r="H471" s="442">
        <v>25204.15</v>
      </c>
      <c r="I471" s="441" t="s">
        <v>2134</v>
      </c>
      <c r="J471" s="676"/>
      <c r="K471" s="439" t="s">
        <v>1968</v>
      </c>
      <c r="L471" s="551" t="s">
        <v>79</v>
      </c>
      <c r="M471" s="551"/>
      <c r="N471" s="551"/>
      <c r="O471" s="551"/>
      <c r="P471" s="551"/>
      <c r="Q471" s="551"/>
      <c r="R471" s="551"/>
      <c r="S471" s="551"/>
      <c r="T471" s="551"/>
      <c r="U471" s="551"/>
      <c r="V471" s="551"/>
      <c r="W471" s="551"/>
      <c r="X471" s="551"/>
      <c r="Y471" s="551"/>
      <c r="Z471" s="551"/>
      <c r="AA471" s="572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44"/>
    </row>
    <row r="472" spans="1:44" s="5" customFormat="1" ht="24">
      <c r="A472" s="551" t="s">
        <v>80</v>
      </c>
      <c r="B472" s="439" t="s">
        <v>1959</v>
      </c>
      <c r="C472" s="439" t="s">
        <v>1960</v>
      </c>
      <c r="D472" s="440" t="s">
        <v>128</v>
      </c>
      <c r="E472" s="440" t="s">
        <v>129</v>
      </c>
      <c r="F472" s="440" t="s">
        <v>129</v>
      </c>
      <c r="G472" s="440">
        <v>2011</v>
      </c>
      <c r="H472" s="442">
        <v>25251.45</v>
      </c>
      <c r="I472" s="441" t="s">
        <v>2134</v>
      </c>
      <c r="J472" s="676"/>
      <c r="K472" s="439" t="s">
        <v>1965</v>
      </c>
      <c r="L472" s="551" t="s">
        <v>80</v>
      </c>
      <c r="M472" s="551"/>
      <c r="N472" s="551"/>
      <c r="O472" s="551"/>
      <c r="P472" s="551"/>
      <c r="Q472" s="551"/>
      <c r="R472" s="551"/>
      <c r="S472" s="551"/>
      <c r="T472" s="551"/>
      <c r="U472" s="551"/>
      <c r="V472" s="551"/>
      <c r="W472" s="551"/>
      <c r="X472" s="551"/>
      <c r="Y472" s="551"/>
      <c r="Z472" s="551"/>
      <c r="AA472" s="572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44"/>
    </row>
    <row r="473" spans="1:44" s="5" customFormat="1" ht="24">
      <c r="A473" s="551" t="s">
        <v>81</v>
      </c>
      <c r="B473" s="439" t="s">
        <v>1961</v>
      </c>
      <c r="C473" s="439" t="s">
        <v>1960</v>
      </c>
      <c r="D473" s="440" t="s">
        <v>128</v>
      </c>
      <c r="E473" s="440" t="s">
        <v>129</v>
      </c>
      <c r="F473" s="440" t="s">
        <v>129</v>
      </c>
      <c r="G473" s="440">
        <v>2011</v>
      </c>
      <c r="H473" s="442">
        <v>11932.23</v>
      </c>
      <c r="I473" s="441" t="s">
        <v>2134</v>
      </c>
      <c r="J473" s="676"/>
      <c r="K473" s="439" t="s">
        <v>1965</v>
      </c>
      <c r="L473" s="551" t="s">
        <v>81</v>
      </c>
      <c r="M473" s="551"/>
      <c r="N473" s="551"/>
      <c r="O473" s="551"/>
      <c r="P473" s="551"/>
      <c r="Q473" s="551"/>
      <c r="R473" s="551"/>
      <c r="S473" s="551"/>
      <c r="T473" s="551"/>
      <c r="U473" s="551"/>
      <c r="V473" s="551"/>
      <c r="W473" s="551"/>
      <c r="X473" s="551"/>
      <c r="Y473" s="551"/>
      <c r="Z473" s="551"/>
      <c r="AA473" s="572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44"/>
    </row>
    <row r="474" spans="1:44" s="5" customFormat="1" ht="24">
      <c r="A474" s="551" t="s">
        <v>82</v>
      </c>
      <c r="B474" s="439" t="s">
        <v>1962</v>
      </c>
      <c r="C474" s="439" t="s">
        <v>1960</v>
      </c>
      <c r="D474" s="440" t="s">
        <v>128</v>
      </c>
      <c r="E474" s="440" t="s">
        <v>129</v>
      </c>
      <c r="F474" s="440" t="s">
        <v>129</v>
      </c>
      <c r="G474" s="440">
        <v>2011</v>
      </c>
      <c r="H474" s="442">
        <v>103640.43</v>
      </c>
      <c r="I474" s="441" t="s">
        <v>2134</v>
      </c>
      <c r="J474" s="676"/>
      <c r="K474" s="439" t="s">
        <v>1965</v>
      </c>
      <c r="L474" s="551" t="s">
        <v>82</v>
      </c>
      <c r="M474" s="551"/>
      <c r="N474" s="551"/>
      <c r="O474" s="551"/>
      <c r="P474" s="551"/>
      <c r="Q474" s="551"/>
      <c r="R474" s="551"/>
      <c r="S474" s="551"/>
      <c r="T474" s="551"/>
      <c r="U474" s="551"/>
      <c r="V474" s="551"/>
      <c r="W474" s="551"/>
      <c r="X474" s="551"/>
      <c r="Y474" s="551"/>
      <c r="Z474" s="551"/>
      <c r="AA474" s="572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44"/>
    </row>
    <row r="475" spans="1:44" s="5" customFormat="1" ht="24">
      <c r="A475" s="551" t="s">
        <v>83</v>
      </c>
      <c r="B475" s="439" t="s">
        <v>1963</v>
      </c>
      <c r="C475" s="439" t="s">
        <v>1960</v>
      </c>
      <c r="D475" s="440" t="s">
        <v>128</v>
      </c>
      <c r="E475" s="440" t="s">
        <v>129</v>
      </c>
      <c r="F475" s="440" t="s">
        <v>129</v>
      </c>
      <c r="G475" s="440">
        <v>2011</v>
      </c>
      <c r="H475" s="442">
        <v>36570.86</v>
      </c>
      <c r="I475" s="441" t="s">
        <v>2134</v>
      </c>
      <c r="J475" s="676"/>
      <c r="K475" s="439" t="s">
        <v>1965</v>
      </c>
      <c r="L475" s="551" t="s">
        <v>83</v>
      </c>
      <c r="M475" s="551"/>
      <c r="N475" s="551"/>
      <c r="O475" s="551"/>
      <c r="P475" s="551"/>
      <c r="Q475" s="551"/>
      <c r="R475" s="551"/>
      <c r="S475" s="551"/>
      <c r="T475" s="551"/>
      <c r="U475" s="551"/>
      <c r="V475" s="551"/>
      <c r="W475" s="551"/>
      <c r="X475" s="551"/>
      <c r="Y475" s="551"/>
      <c r="Z475" s="551"/>
      <c r="AA475" s="551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44"/>
    </row>
    <row r="476" spans="1:44" s="15" customFormat="1" ht="24">
      <c r="A476" s="551" t="s">
        <v>84</v>
      </c>
      <c r="B476" s="439" t="s">
        <v>1982</v>
      </c>
      <c r="C476" s="439"/>
      <c r="D476" s="440"/>
      <c r="E476" s="440"/>
      <c r="F476" s="440"/>
      <c r="G476" s="440"/>
      <c r="H476" s="442">
        <v>81362</v>
      </c>
      <c r="I476" s="441" t="s">
        <v>2134</v>
      </c>
      <c r="J476" s="676"/>
      <c r="K476" s="439"/>
      <c r="L476" s="551" t="s">
        <v>84</v>
      </c>
      <c r="M476" s="551"/>
      <c r="N476" s="551"/>
      <c r="O476" s="551"/>
      <c r="P476" s="551"/>
      <c r="Q476" s="551"/>
      <c r="R476" s="551"/>
      <c r="S476" s="551"/>
      <c r="T476" s="551"/>
      <c r="U476" s="551"/>
      <c r="V476" s="551"/>
      <c r="W476" s="551"/>
      <c r="X476" s="551"/>
      <c r="Y476" s="551"/>
      <c r="Z476" s="551"/>
      <c r="AA476" s="551"/>
    </row>
    <row r="477" spans="1:44" s="3" customFormat="1">
      <c r="A477" s="617"/>
      <c r="B477" s="539"/>
      <c r="C477" s="539"/>
      <c r="D477" s="539"/>
      <c r="E477" s="539"/>
      <c r="F477" s="539"/>
      <c r="G477" s="540"/>
      <c r="H477" s="541">
        <f>SUM(H466:H476)</f>
        <v>5460077.4100000011</v>
      </c>
      <c r="I477" s="559"/>
      <c r="J477" s="543"/>
      <c r="K477" s="544"/>
      <c r="L477" s="617"/>
      <c r="M477" s="544"/>
      <c r="N477" s="544"/>
      <c r="O477" s="544"/>
      <c r="P477" s="544"/>
      <c r="Q477" s="544"/>
      <c r="R477" s="545"/>
      <c r="S477" s="545"/>
      <c r="T477" s="545"/>
      <c r="U477" s="545"/>
      <c r="V477" s="545"/>
      <c r="W477" s="545"/>
      <c r="X477" s="545"/>
      <c r="Y477" s="545"/>
      <c r="Z477" s="545"/>
      <c r="AA477" s="546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</row>
    <row r="478" spans="1:44" s="29" customFormat="1">
      <c r="A478" s="688" t="s">
        <v>118</v>
      </c>
      <c r="B478" s="689"/>
      <c r="C478" s="689"/>
      <c r="D478" s="689"/>
      <c r="E478" s="618"/>
      <c r="F478" s="618"/>
      <c r="G478" s="618"/>
      <c r="H478" s="619"/>
      <c r="I478" s="620"/>
      <c r="J478" s="618"/>
      <c r="K478" s="618"/>
      <c r="L478" s="618"/>
      <c r="M478" s="618"/>
      <c r="N478" s="618"/>
      <c r="O478" s="618"/>
      <c r="P478" s="618"/>
      <c r="Q478" s="618"/>
      <c r="R478" s="618"/>
      <c r="S478" s="618"/>
      <c r="T478" s="618"/>
      <c r="U478" s="618"/>
      <c r="V478" s="618"/>
      <c r="W478" s="618"/>
      <c r="X478" s="618"/>
      <c r="Y478" s="618"/>
      <c r="Z478" s="618"/>
      <c r="AA478" s="618"/>
      <c r="AB478" s="28"/>
      <c r="AC478" s="28"/>
      <c r="AD478" s="28"/>
      <c r="AE478" s="28"/>
      <c r="AF478" s="28"/>
      <c r="AG478" s="28"/>
      <c r="AH478" s="28"/>
      <c r="AI478" s="28"/>
      <c r="AJ478" s="28"/>
      <c r="AK478" s="28"/>
      <c r="AL478" s="28"/>
      <c r="AM478" s="28"/>
      <c r="AN478" s="28"/>
      <c r="AO478" s="28"/>
      <c r="AP478" s="28"/>
      <c r="AQ478" s="28"/>
    </row>
    <row r="479" spans="1:44" s="5" customFormat="1" ht="24">
      <c r="A479" s="551" t="s">
        <v>74</v>
      </c>
      <c r="B479" s="582" t="s">
        <v>1475</v>
      </c>
      <c r="C479" s="582" t="s">
        <v>1476</v>
      </c>
      <c r="D479" s="563" t="s">
        <v>1164</v>
      </c>
      <c r="E479" s="563" t="s">
        <v>361</v>
      </c>
      <c r="F479" s="563" t="s">
        <v>361</v>
      </c>
      <c r="G479" s="563"/>
      <c r="H479" s="584">
        <v>306000</v>
      </c>
      <c r="I479" s="564" t="s">
        <v>2133</v>
      </c>
      <c r="J479" s="563" t="s">
        <v>1477</v>
      </c>
      <c r="K479" s="621"/>
      <c r="L479" s="551" t="s">
        <v>74</v>
      </c>
      <c r="M479" s="551"/>
      <c r="N479" s="551"/>
      <c r="O479" s="551"/>
      <c r="P479" s="551"/>
      <c r="Q479" s="551"/>
      <c r="R479" s="551"/>
      <c r="S479" s="551"/>
      <c r="T479" s="551"/>
      <c r="U479" s="551"/>
      <c r="V479" s="551"/>
      <c r="W479" s="551"/>
      <c r="X479" s="613" t="s">
        <v>1731</v>
      </c>
      <c r="Y479" s="551"/>
      <c r="Z479" s="551"/>
      <c r="AA479" s="572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44"/>
    </row>
    <row r="480" spans="1:44" s="11" customFormat="1">
      <c r="A480" s="617"/>
      <c r="B480" s="539" t="s">
        <v>29</v>
      </c>
      <c r="C480" s="539"/>
      <c r="D480" s="539"/>
      <c r="E480" s="539"/>
      <c r="F480" s="539"/>
      <c r="G480" s="540"/>
      <c r="H480" s="541">
        <f>H479</f>
        <v>306000</v>
      </c>
      <c r="I480" s="559"/>
      <c r="J480" s="543"/>
      <c r="K480" s="544"/>
      <c r="L480" s="617"/>
      <c r="M480" s="544"/>
      <c r="N480" s="544"/>
      <c r="O480" s="544"/>
      <c r="P480" s="544"/>
      <c r="Q480" s="544"/>
      <c r="R480" s="545"/>
      <c r="S480" s="545"/>
      <c r="T480" s="545"/>
      <c r="U480" s="545"/>
      <c r="V480" s="545"/>
      <c r="W480" s="545"/>
      <c r="X480" s="545"/>
      <c r="Y480" s="545"/>
      <c r="Z480" s="545"/>
      <c r="AA480" s="546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</row>
    <row r="481" spans="1:44" s="11" customFormat="1">
      <c r="A481" s="688" t="s">
        <v>120</v>
      </c>
      <c r="B481" s="689"/>
      <c r="C481" s="689"/>
      <c r="D481" s="689"/>
      <c r="E481" s="689"/>
      <c r="F481" s="689"/>
      <c r="G481" s="618"/>
      <c r="H481" s="619"/>
      <c r="I481" s="620"/>
      <c r="J481" s="618"/>
      <c r="K481" s="618"/>
      <c r="L481" s="618"/>
      <c r="M481" s="618"/>
      <c r="N481" s="618"/>
      <c r="O481" s="618"/>
      <c r="P481" s="618"/>
      <c r="Q481" s="618"/>
      <c r="R481" s="618"/>
      <c r="S481" s="618"/>
      <c r="T481" s="618"/>
      <c r="U481" s="618"/>
      <c r="V481" s="618"/>
      <c r="W481" s="618"/>
      <c r="X481" s="618"/>
      <c r="Y481" s="618"/>
      <c r="Z481" s="618"/>
      <c r="AA481" s="618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</row>
    <row r="482" spans="1:44" s="5" customFormat="1" ht="36">
      <c r="A482" s="551" t="s">
        <v>74</v>
      </c>
      <c r="B482" s="582" t="s">
        <v>2041</v>
      </c>
      <c r="C482" s="582" t="s">
        <v>2042</v>
      </c>
      <c r="D482" s="563" t="s">
        <v>1164</v>
      </c>
      <c r="E482" s="563" t="s">
        <v>361</v>
      </c>
      <c r="F482" s="563" t="s">
        <v>361</v>
      </c>
      <c r="G482" s="563">
        <v>1935</v>
      </c>
      <c r="H482" s="584">
        <v>480000</v>
      </c>
      <c r="I482" s="441" t="s">
        <v>2133</v>
      </c>
      <c r="J482" s="675" t="s">
        <v>2068</v>
      </c>
      <c r="K482" s="582" t="s">
        <v>2069</v>
      </c>
      <c r="L482" s="551" t="s">
        <v>74</v>
      </c>
      <c r="M482" s="582" t="s">
        <v>1368</v>
      </c>
      <c r="N482" s="582" t="s">
        <v>2072</v>
      </c>
      <c r="O482" s="582" t="s">
        <v>2073</v>
      </c>
      <c r="P482" s="582" t="s">
        <v>2075</v>
      </c>
      <c r="Q482" s="582"/>
      <c r="R482" s="582" t="s">
        <v>1312</v>
      </c>
      <c r="S482" s="582" t="s">
        <v>1372</v>
      </c>
      <c r="T482" s="582" t="s">
        <v>1372</v>
      </c>
      <c r="U482" s="582" t="s">
        <v>1372</v>
      </c>
      <c r="V482" s="582"/>
      <c r="W482" s="582" t="s">
        <v>1372</v>
      </c>
      <c r="X482" s="614" t="s">
        <v>2076</v>
      </c>
      <c r="Y482" s="614">
        <v>3</v>
      </c>
      <c r="Z482" s="614" t="s">
        <v>1164</v>
      </c>
      <c r="AA482" s="614" t="s">
        <v>129</v>
      </c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44"/>
    </row>
    <row r="483" spans="1:44" s="15" customFormat="1" ht="36">
      <c r="A483" s="551" t="s">
        <v>75</v>
      </c>
      <c r="B483" s="439" t="s">
        <v>2043</v>
      </c>
      <c r="C483" s="439" t="s">
        <v>1955</v>
      </c>
      <c r="D483" s="440" t="s">
        <v>1164</v>
      </c>
      <c r="E483" s="440" t="s">
        <v>361</v>
      </c>
      <c r="F483" s="440" t="s">
        <v>361</v>
      </c>
      <c r="G483" s="440">
        <v>1970</v>
      </c>
      <c r="H483" s="442">
        <v>70000</v>
      </c>
      <c r="I483" s="441" t="s">
        <v>2133</v>
      </c>
      <c r="J483" s="676" t="s">
        <v>2068</v>
      </c>
      <c r="K483" s="439" t="s">
        <v>2069</v>
      </c>
      <c r="L483" s="551" t="s">
        <v>75</v>
      </c>
      <c r="M483" s="439" t="s">
        <v>1368</v>
      </c>
      <c r="N483" s="439"/>
      <c r="O483" s="439" t="s">
        <v>2074</v>
      </c>
      <c r="P483" s="439"/>
      <c r="Q483" s="439"/>
      <c r="R483" s="439" t="s">
        <v>1312</v>
      </c>
      <c r="S483" s="439" t="s">
        <v>1372</v>
      </c>
      <c r="T483" s="439" t="s">
        <v>1506</v>
      </c>
      <c r="U483" s="439" t="s">
        <v>1372</v>
      </c>
      <c r="V483" s="439"/>
      <c r="W483" s="439" t="s">
        <v>1372</v>
      </c>
      <c r="X483" s="615" t="s">
        <v>2077</v>
      </c>
      <c r="Y483" s="615">
        <v>1</v>
      </c>
      <c r="Z483" s="615" t="s">
        <v>361</v>
      </c>
      <c r="AA483" s="615" t="s">
        <v>361</v>
      </c>
    </row>
    <row r="484" spans="1:44" s="15" customFormat="1" ht="24">
      <c r="A484" s="551" t="s">
        <v>76</v>
      </c>
      <c r="B484" s="439" t="s">
        <v>2044</v>
      </c>
      <c r="C484" s="439" t="s">
        <v>1902</v>
      </c>
      <c r="D484" s="440" t="s">
        <v>1164</v>
      </c>
      <c r="E484" s="440" t="s">
        <v>361</v>
      </c>
      <c r="F484" s="440" t="s">
        <v>361</v>
      </c>
      <c r="G484" s="440">
        <v>2011</v>
      </c>
      <c r="H484" s="442">
        <v>3249.7</v>
      </c>
      <c r="I484" s="441" t="s">
        <v>2134</v>
      </c>
      <c r="J484" s="676" t="s">
        <v>1551</v>
      </c>
      <c r="K484" s="439" t="s">
        <v>2069</v>
      </c>
      <c r="L484" s="551" t="s">
        <v>76</v>
      </c>
      <c r="M484" s="551"/>
      <c r="N484" s="551"/>
      <c r="O484" s="551"/>
      <c r="P484" s="551"/>
      <c r="Q484" s="551"/>
      <c r="R484" s="551"/>
      <c r="S484" s="551"/>
      <c r="T484" s="551"/>
      <c r="U484" s="551"/>
      <c r="V484" s="551"/>
      <c r="W484" s="551"/>
      <c r="X484" s="551"/>
      <c r="Y484" s="551"/>
      <c r="Z484" s="551"/>
      <c r="AA484" s="572"/>
    </row>
    <row r="485" spans="1:44" s="15" customFormat="1" ht="24">
      <c r="A485" s="551" t="s">
        <v>77</v>
      </c>
      <c r="B485" s="439" t="s">
        <v>2045</v>
      </c>
      <c r="C485" s="439" t="s">
        <v>1902</v>
      </c>
      <c r="D485" s="440" t="s">
        <v>1164</v>
      </c>
      <c r="E485" s="440" t="s">
        <v>361</v>
      </c>
      <c r="F485" s="440" t="s">
        <v>361</v>
      </c>
      <c r="G485" s="440">
        <v>2011</v>
      </c>
      <c r="H485" s="442">
        <v>1845</v>
      </c>
      <c r="I485" s="441" t="s">
        <v>2134</v>
      </c>
      <c r="J485" s="676" t="s">
        <v>1551</v>
      </c>
      <c r="K485" s="439" t="s">
        <v>2069</v>
      </c>
      <c r="L485" s="551" t="s">
        <v>77</v>
      </c>
      <c r="M485" s="551"/>
      <c r="N485" s="551"/>
      <c r="O485" s="551"/>
      <c r="P485" s="551"/>
      <c r="Q485" s="551"/>
      <c r="R485" s="551"/>
      <c r="S485" s="551"/>
      <c r="T485" s="551"/>
      <c r="U485" s="551"/>
      <c r="V485" s="551"/>
      <c r="W485" s="551"/>
      <c r="X485" s="551"/>
      <c r="Y485" s="551"/>
      <c r="Z485" s="551"/>
      <c r="AA485" s="572"/>
    </row>
    <row r="486" spans="1:44" s="15" customFormat="1" ht="24">
      <c r="A486" s="551" t="s">
        <v>78</v>
      </c>
      <c r="B486" s="439" t="s">
        <v>2046</v>
      </c>
      <c r="C486" s="439" t="s">
        <v>1902</v>
      </c>
      <c r="D486" s="440" t="s">
        <v>1164</v>
      </c>
      <c r="E486" s="440" t="s">
        <v>361</v>
      </c>
      <c r="F486" s="440" t="s">
        <v>361</v>
      </c>
      <c r="G486" s="440">
        <v>2011</v>
      </c>
      <c r="H486" s="442">
        <v>922.5</v>
      </c>
      <c r="I486" s="441" t="s">
        <v>2134</v>
      </c>
      <c r="J486" s="676" t="s">
        <v>1551</v>
      </c>
      <c r="K486" s="439" t="s">
        <v>2069</v>
      </c>
      <c r="L486" s="551" t="s">
        <v>78</v>
      </c>
      <c r="M486" s="551"/>
      <c r="N486" s="551"/>
      <c r="O486" s="551"/>
      <c r="P486" s="551"/>
      <c r="Q486" s="551"/>
      <c r="R486" s="551"/>
      <c r="S486" s="551"/>
      <c r="T486" s="551"/>
      <c r="U486" s="551"/>
      <c r="V486" s="551"/>
      <c r="W486" s="551"/>
      <c r="X486" s="551"/>
      <c r="Y486" s="551"/>
      <c r="Z486" s="551"/>
      <c r="AA486" s="572"/>
    </row>
    <row r="487" spans="1:44" s="15" customFormat="1" ht="24">
      <c r="A487" s="551" t="s">
        <v>79</v>
      </c>
      <c r="B487" s="439" t="s">
        <v>1353</v>
      </c>
      <c r="C487" s="439" t="s">
        <v>1371</v>
      </c>
      <c r="D487" s="440"/>
      <c r="E487" s="440" t="s">
        <v>361</v>
      </c>
      <c r="F487" s="440" t="s">
        <v>361</v>
      </c>
      <c r="G487" s="440"/>
      <c r="H487" s="442">
        <v>5226.8599999999997</v>
      </c>
      <c r="I487" s="441" t="s">
        <v>2134</v>
      </c>
      <c r="J487" s="676" t="s">
        <v>2070</v>
      </c>
      <c r="K487" s="439" t="s">
        <v>2069</v>
      </c>
      <c r="L487" s="551" t="s">
        <v>79</v>
      </c>
      <c r="M487" s="551"/>
      <c r="N487" s="551"/>
      <c r="O487" s="551"/>
      <c r="P487" s="551"/>
      <c r="Q487" s="551"/>
      <c r="R487" s="551"/>
      <c r="S487" s="551"/>
      <c r="T487" s="551"/>
      <c r="U487" s="551"/>
      <c r="V487" s="551"/>
      <c r="W487" s="551"/>
      <c r="X487" s="551"/>
      <c r="Y487" s="551"/>
      <c r="Z487" s="551"/>
      <c r="AA487" s="572"/>
    </row>
    <row r="488" spans="1:44" s="15" customFormat="1" ht="24">
      <c r="A488" s="551" t="s">
        <v>80</v>
      </c>
      <c r="B488" s="439" t="s">
        <v>2047</v>
      </c>
      <c r="C488" s="439" t="s">
        <v>1902</v>
      </c>
      <c r="D488" s="440" t="s">
        <v>1164</v>
      </c>
      <c r="E488" s="440" t="s">
        <v>361</v>
      </c>
      <c r="F488" s="440" t="s">
        <v>361</v>
      </c>
      <c r="G488" s="440">
        <v>2009</v>
      </c>
      <c r="H488" s="442">
        <v>4999.99</v>
      </c>
      <c r="I488" s="441" t="s">
        <v>2134</v>
      </c>
      <c r="J488" s="676" t="s">
        <v>1551</v>
      </c>
      <c r="K488" s="439" t="s">
        <v>2069</v>
      </c>
      <c r="L488" s="551" t="s">
        <v>80</v>
      </c>
      <c r="M488" s="551"/>
      <c r="N488" s="551"/>
      <c r="O488" s="551"/>
      <c r="P488" s="551"/>
      <c r="Q488" s="551"/>
      <c r="R488" s="551"/>
      <c r="S488" s="551"/>
      <c r="T488" s="551"/>
      <c r="U488" s="551"/>
      <c r="V488" s="551"/>
      <c r="W488" s="551"/>
      <c r="X488" s="551"/>
      <c r="Y488" s="551"/>
      <c r="Z488" s="551"/>
      <c r="AA488" s="572"/>
    </row>
    <row r="489" spans="1:44" s="15" customFormat="1" ht="24">
      <c r="A489" s="551" t="s">
        <v>81</v>
      </c>
      <c r="B489" s="439" t="s">
        <v>2048</v>
      </c>
      <c r="C489" s="439" t="s">
        <v>1902</v>
      </c>
      <c r="D489" s="440" t="s">
        <v>1164</v>
      </c>
      <c r="E489" s="440" t="s">
        <v>361</v>
      </c>
      <c r="F489" s="440" t="s">
        <v>361</v>
      </c>
      <c r="G489" s="440">
        <v>2010</v>
      </c>
      <c r="H489" s="442">
        <v>7734</v>
      </c>
      <c r="I489" s="441" t="s">
        <v>2134</v>
      </c>
      <c r="J489" s="676" t="s">
        <v>1551</v>
      </c>
      <c r="K489" s="439" t="s">
        <v>2069</v>
      </c>
      <c r="L489" s="551" t="s">
        <v>81</v>
      </c>
      <c r="M489" s="551"/>
      <c r="N489" s="551"/>
      <c r="O489" s="551"/>
      <c r="P489" s="551"/>
      <c r="Q489" s="551"/>
      <c r="R489" s="551"/>
      <c r="S489" s="551"/>
      <c r="T489" s="551"/>
      <c r="U489" s="551"/>
      <c r="V489" s="551"/>
      <c r="W489" s="551"/>
      <c r="X489" s="551"/>
      <c r="Y489" s="551"/>
      <c r="Z489" s="551"/>
      <c r="AA489" s="572"/>
    </row>
    <row r="490" spans="1:44" s="15" customFormat="1" ht="24">
      <c r="A490" s="551" t="s">
        <v>82</v>
      </c>
      <c r="B490" s="439" t="s">
        <v>2049</v>
      </c>
      <c r="C490" s="439" t="s">
        <v>1902</v>
      </c>
      <c r="D490" s="440" t="s">
        <v>1164</v>
      </c>
      <c r="E490" s="440" t="s">
        <v>361</v>
      </c>
      <c r="F490" s="440" t="s">
        <v>361</v>
      </c>
      <c r="G490" s="440">
        <v>2011</v>
      </c>
      <c r="H490" s="442">
        <v>2240</v>
      </c>
      <c r="I490" s="441" t="s">
        <v>2134</v>
      </c>
      <c r="J490" s="676" t="s">
        <v>1551</v>
      </c>
      <c r="K490" s="439" t="s">
        <v>1719</v>
      </c>
      <c r="L490" s="551" t="s">
        <v>82</v>
      </c>
      <c r="M490" s="551"/>
      <c r="N490" s="551"/>
      <c r="O490" s="551"/>
      <c r="P490" s="551"/>
      <c r="Q490" s="551"/>
      <c r="R490" s="551"/>
      <c r="S490" s="551"/>
      <c r="T490" s="551"/>
      <c r="U490" s="551"/>
      <c r="V490" s="551"/>
      <c r="W490" s="551"/>
      <c r="X490" s="551"/>
      <c r="Y490" s="551"/>
      <c r="Z490" s="551"/>
      <c r="AA490" s="572"/>
    </row>
    <row r="491" spans="1:44" s="15" customFormat="1" ht="24">
      <c r="A491" s="551" t="s">
        <v>83</v>
      </c>
      <c r="B491" s="439" t="s">
        <v>2050</v>
      </c>
      <c r="C491" s="439" t="s">
        <v>1902</v>
      </c>
      <c r="D491" s="440" t="s">
        <v>1164</v>
      </c>
      <c r="E491" s="440" t="s">
        <v>361</v>
      </c>
      <c r="F491" s="440" t="s">
        <v>361</v>
      </c>
      <c r="G491" s="440">
        <v>2011</v>
      </c>
      <c r="H491" s="442">
        <v>959.4</v>
      </c>
      <c r="I491" s="441" t="s">
        <v>2134</v>
      </c>
      <c r="J491" s="676" t="s">
        <v>1551</v>
      </c>
      <c r="K491" s="439" t="s">
        <v>1719</v>
      </c>
      <c r="L491" s="551" t="s">
        <v>83</v>
      </c>
      <c r="M491" s="551"/>
      <c r="N491" s="551"/>
      <c r="O491" s="551"/>
      <c r="P491" s="551"/>
      <c r="Q491" s="551"/>
      <c r="R491" s="551"/>
      <c r="S491" s="551"/>
      <c r="T491" s="551"/>
      <c r="U491" s="551"/>
      <c r="V491" s="551"/>
      <c r="W491" s="551"/>
      <c r="X491" s="551"/>
      <c r="Y491" s="551"/>
      <c r="Z491" s="551"/>
      <c r="AA491" s="572"/>
    </row>
    <row r="492" spans="1:44" s="15" customFormat="1" ht="24">
      <c r="A492" s="551" t="s">
        <v>84</v>
      </c>
      <c r="B492" s="439" t="s">
        <v>2051</v>
      </c>
      <c r="C492" s="439" t="s">
        <v>1902</v>
      </c>
      <c r="D492" s="440" t="s">
        <v>1164</v>
      </c>
      <c r="E492" s="440" t="s">
        <v>361</v>
      </c>
      <c r="F492" s="440" t="s">
        <v>361</v>
      </c>
      <c r="G492" s="440">
        <v>2012</v>
      </c>
      <c r="H492" s="442">
        <v>3220</v>
      </c>
      <c r="I492" s="441" t="s">
        <v>2134</v>
      </c>
      <c r="J492" s="676" t="s">
        <v>1551</v>
      </c>
      <c r="K492" s="439" t="s">
        <v>1719</v>
      </c>
      <c r="L492" s="551" t="s">
        <v>84</v>
      </c>
      <c r="M492" s="551"/>
      <c r="N492" s="551"/>
      <c r="O492" s="551"/>
      <c r="P492" s="551"/>
      <c r="Q492" s="551"/>
      <c r="R492" s="551"/>
      <c r="S492" s="551"/>
      <c r="T492" s="551"/>
      <c r="U492" s="551"/>
      <c r="V492" s="551"/>
      <c r="W492" s="551"/>
      <c r="X492" s="551"/>
      <c r="Y492" s="551"/>
      <c r="Z492" s="551"/>
      <c r="AA492" s="572"/>
    </row>
    <row r="493" spans="1:44" s="15" customFormat="1" ht="24">
      <c r="A493" s="551" t="s">
        <v>85</v>
      </c>
      <c r="B493" s="439" t="s">
        <v>2046</v>
      </c>
      <c r="C493" s="439" t="s">
        <v>1902</v>
      </c>
      <c r="D493" s="440" t="s">
        <v>1164</v>
      </c>
      <c r="E493" s="440" t="s">
        <v>361</v>
      </c>
      <c r="F493" s="440" t="s">
        <v>361</v>
      </c>
      <c r="G493" s="440">
        <v>2013</v>
      </c>
      <c r="H493" s="442">
        <v>1937.25</v>
      </c>
      <c r="I493" s="441" t="s">
        <v>2134</v>
      </c>
      <c r="J493" s="676" t="s">
        <v>1551</v>
      </c>
      <c r="K493" s="439" t="s">
        <v>1719</v>
      </c>
      <c r="L493" s="551" t="s">
        <v>85</v>
      </c>
      <c r="M493" s="551"/>
      <c r="N493" s="551"/>
      <c r="O493" s="551"/>
      <c r="P493" s="551"/>
      <c r="Q493" s="551"/>
      <c r="R493" s="551"/>
      <c r="S493" s="551"/>
      <c r="T493" s="551"/>
      <c r="U493" s="551"/>
      <c r="V493" s="551"/>
      <c r="W493" s="551"/>
      <c r="X493" s="551"/>
      <c r="Y493" s="551"/>
      <c r="Z493" s="551"/>
      <c r="AA493" s="572"/>
    </row>
    <row r="494" spans="1:44" s="15" customFormat="1" ht="24">
      <c r="A494" s="551" t="s">
        <v>86</v>
      </c>
      <c r="B494" s="439" t="s">
        <v>2052</v>
      </c>
      <c r="C494" s="439" t="s">
        <v>1902</v>
      </c>
      <c r="D494" s="440" t="s">
        <v>1164</v>
      </c>
      <c r="E494" s="440" t="s">
        <v>361</v>
      </c>
      <c r="F494" s="440" t="s">
        <v>361</v>
      </c>
      <c r="G494" s="440">
        <v>2013</v>
      </c>
      <c r="H494" s="442">
        <v>3129</v>
      </c>
      <c r="I494" s="441" t="s">
        <v>2134</v>
      </c>
      <c r="J494" s="676" t="s">
        <v>1551</v>
      </c>
      <c r="K494" s="439" t="s">
        <v>1719</v>
      </c>
      <c r="L494" s="551" t="s">
        <v>86</v>
      </c>
      <c r="M494" s="551"/>
      <c r="N494" s="551"/>
      <c r="O494" s="551"/>
      <c r="P494" s="551"/>
      <c r="Q494" s="551"/>
      <c r="R494" s="551"/>
      <c r="S494" s="551"/>
      <c r="T494" s="551"/>
      <c r="U494" s="551"/>
      <c r="V494" s="551"/>
      <c r="W494" s="551"/>
      <c r="X494" s="551"/>
      <c r="Y494" s="551"/>
      <c r="Z494" s="551"/>
      <c r="AA494" s="572"/>
    </row>
    <row r="495" spans="1:44" s="15" customFormat="1" ht="24">
      <c r="A495" s="551" t="s">
        <v>87</v>
      </c>
      <c r="B495" s="439" t="s">
        <v>2053</v>
      </c>
      <c r="C495" s="439" t="s">
        <v>1902</v>
      </c>
      <c r="D495" s="440" t="s">
        <v>1164</v>
      </c>
      <c r="E495" s="440" t="s">
        <v>361</v>
      </c>
      <c r="F495" s="440" t="s">
        <v>361</v>
      </c>
      <c r="G495" s="440">
        <v>2015</v>
      </c>
      <c r="H495" s="442">
        <v>3370</v>
      </c>
      <c r="I495" s="441" t="s">
        <v>2134</v>
      </c>
      <c r="J495" s="676" t="s">
        <v>1551</v>
      </c>
      <c r="K495" s="439" t="s">
        <v>1719</v>
      </c>
      <c r="L495" s="551" t="s">
        <v>87</v>
      </c>
      <c r="M495" s="551"/>
      <c r="N495" s="551"/>
      <c r="O495" s="551"/>
      <c r="P495" s="551"/>
      <c r="Q495" s="551"/>
      <c r="R495" s="551"/>
      <c r="S495" s="551"/>
      <c r="T495" s="551"/>
      <c r="U495" s="551"/>
      <c r="V495" s="551"/>
      <c r="W495" s="551"/>
      <c r="X495" s="551"/>
      <c r="Y495" s="551"/>
      <c r="Z495" s="551"/>
      <c r="AA495" s="572"/>
    </row>
    <row r="496" spans="1:44" s="15" customFormat="1" ht="24">
      <c r="A496" s="551" t="s">
        <v>199</v>
      </c>
      <c r="B496" s="439" t="s">
        <v>2054</v>
      </c>
      <c r="C496" s="439" t="s">
        <v>1902</v>
      </c>
      <c r="D496" s="440" t="s">
        <v>1164</v>
      </c>
      <c r="E496" s="440" t="s">
        <v>361</v>
      </c>
      <c r="F496" s="440" t="s">
        <v>361</v>
      </c>
      <c r="G496" s="440">
        <v>2017</v>
      </c>
      <c r="H496" s="442">
        <v>5387.4</v>
      </c>
      <c r="I496" s="441" t="s">
        <v>2134</v>
      </c>
      <c r="J496" s="676" t="s">
        <v>1551</v>
      </c>
      <c r="K496" s="439" t="s">
        <v>1719</v>
      </c>
      <c r="L496" s="551" t="s">
        <v>199</v>
      </c>
      <c r="M496" s="551"/>
      <c r="N496" s="551"/>
      <c r="O496" s="551"/>
      <c r="P496" s="551"/>
      <c r="Q496" s="551"/>
      <c r="R496" s="551"/>
      <c r="S496" s="551"/>
      <c r="T496" s="551"/>
      <c r="U496" s="551"/>
      <c r="V496" s="551"/>
      <c r="W496" s="551"/>
      <c r="X496" s="551"/>
      <c r="Y496" s="551"/>
      <c r="Z496" s="551"/>
      <c r="AA496" s="572"/>
    </row>
    <row r="497" spans="1:27" s="15" customFormat="1" ht="24">
      <c r="A497" s="551" t="s">
        <v>362</v>
      </c>
      <c r="B497" s="439" t="s">
        <v>2322</v>
      </c>
      <c r="C497" s="439" t="s">
        <v>1902</v>
      </c>
      <c r="D497" s="440"/>
      <c r="E497" s="440" t="s">
        <v>361</v>
      </c>
      <c r="F497" s="440" t="s">
        <v>361</v>
      </c>
      <c r="G497" s="440">
        <v>2017</v>
      </c>
      <c r="H497" s="442">
        <v>5141.3999999999996</v>
      </c>
      <c r="I497" s="441" t="s">
        <v>2134</v>
      </c>
      <c r="J497" s="676" t="s">
        <v>1551</v>
      </c>
      <c r="K497" s="439" t="s">
        <v>2069</v>
      </c>
      <c r="L497" s="551" t="s">
        <v>362</v>
      </c>
      <c r="M497" s="551"/>
      <c r="N497" s="551"/>
      <c r="O497" s="551"/>
      <c r="P497" s="551"/>
      <c r="Q497" s="551"/>
      <c r="R497" s="551"/>
      <c r="S497" s="551"/>
      <c r="T497" s="551"/>
      <c r="U497" s="551"/>
      <c r="V497" s="551"/>
      <c r="W497" s="551"/>
      <c r="X497" s="551"/>
      <c r="Y497" s="551"/>
      <c r="Z497" s="551"/>
      <c r="AA497" s="572"/>
    </row>
    <row r="498" spans="1:27" s="15" customFormat="1" ht="24">
      <c r="A498" s="551" t="s">
        <v>363</v>
      </c>
      <c r="B498" s="439" t="s">
        <v>2055</v>
      </c>
      <c r="C498" s="439" t="s">
        <v>1902</v>
      </c>
      <c r="D498" s="440" t="s">
        <v>1164</v>
      </c>
      <c r="E498" s="440" t="s">
        <v>361</v>
      </c>
      <c r="F498" s="440" t="s">
        <v>361</v>
      </c>
      <c r="G498" s="440">
        <v>2017</v>
      </c>
      <c r="H498" s="442">
        <v>1273</v>
      </c>
      <c r="I498" s="441" t="s">
        <v>2134</v>
      </c>
      <c r="J498" s="676" t="s">
        <v>1551</v>
      </c>
      <c r="K498" s="439" t="s">
        <v>2071</v>
      </c>
      <c r="L498" s="551" t="s">
        <v>363</v>
      </c>
      <c r="M498" s="551"/>
      <c r="N498" s="551"/>
      <c r="O498" s="551"/>
      <c r="P498" s="551"/>
      <c r="Q498" s="551"/>
      <c r="R498" s="551"/>
      <c r="S498" s="551"/>
      <c r="T498" s="551"/>
      <c r="U498" s="551"/>
      <c r="V498" s="551"/>
      <c r="W498" s="551"/>
      <c r="X498" s="551"/>
      <c r="Y498" s="551"/>
      <c r="Z498" s="551"/>
      <c r="AA498" s="572"/>
    </row>
    <row r="499" spans="1:27" s="15" customFormat="1" ht="24">
      <c r="A499" s="551" t="s">
        <v>364</v>
      </c>
      <c r="B499" s="439" t="s">
        <v>2056</v>
      </c>
      <c r="C499" s="439" t="s">
        <v>1902</v>
      </c>
      <c r="D499" s="440" t="s">
        <v>1164</v>
      </c>
      <c r="E499" s="440" t="s">
        <v>361</v>
      </c>
      <c r="F499" s="440" t="s">
        <v>361</v>
      </c>
      <c r="G499" s="440">
        <v>2018</v>
      </c>
      <c r="H499" s="442">
        <v>16900</v>
      </c>
      <c r="I499" s="441" t="s">
        <v>2134</v>
      </c>
      <c r="J499" s="676" t="s">
        <v>1551</v>
      </c>
      <c r="K499" s="439" t="s">
        <v>2069</v>
      </c>
      <c r="L499" s="551" t="s">
        <v>364</v>
      </c>
      <c r="M499" s="551"/>
      <c r="N499" s="551"/>
      <c r="O499" s="551"/>
      <c r="P499" s="551"/>
      <c r="Q499" s="551"/>
      <c r="R499" s="551"/>
      <c r="S499" s="551"/>
      <c r="T499" s="551"/>
      <c r="U499" s="551"/>
      <c r="V499" s="551"/>
      <c r="W499" s="551"/>
      <c r="X499" s="551"/>
      <c r="Y499" s="551"/>
      <c r="Z499" s="551"/>
      <c r="AA499" s="572"/>
    </row>
    <row r="500" spans="1:27" s="15" customFormat="1" ht="24">
      <c r="A500" s="551" t="s">
        <v>365</v>
      </c>
      <c r="B500" s="439" t="s">
        <v>2057</v>
      </c>
      <c r="C500" s="439" t="s">
        <v>1539</v>
      </c>
      <c r="D500" s="440" t="s">
        <v>1164</v>
      </c>
      <c r="E500" s="440" t="s">
        <v>361</v>
      </c>
      <c r="F500" s="440" t="s">
        <v>361</v>
      </c>
      <c r="G500" s="440">
        <v>2018</v>
      </c>
      <c r="H500" s="442">
        <v>6074340.3499999996</v>
      </c>
      <c r="I500" s="441" t="s">
        <v>2134</v>
      </c>
      <c r="J500" s="676"/>
      <c r="K500" s="439" t="s">
        <v>1719</v>
      </c>
      <c r="L500" s="551" t="s">
        <v>365</v>
      </c>
      <c r="M500" s="551"/>
      <c r="N500" s="551"/>
      <c r="O500" s="551"/>
      <c r="P500" s="551"/>
      <c r="Q500" s="551"/>
      <c r="R500" s="551"/>
      <c r="S500" s="551"/>
      <c r="T500" s="551"/>
      <c r="U500" s="551"/>
      <c r="V500" s="551"/>
      <c r="W500" s="551"/>
      <c r="X500" s="551"/>
      <c r="Y500" s="551"/>
      <c r="Z500" s="551"/>
      <c r="AA500" s="572"/>
    </row>
    <row r="501" spans="1:27" s="15" customFormat="1" ht="24">
      <c r="A501" s="551" t="s">
        <v>366</v>
      </c>
      <c r="B501" s="439" t="s">
        <v>1707</v>
      </c>
      <c r="C501" s="439" t="s">
        <v>2058</v>
      </c>
      <c r="D501" s="440" t="s">
        <v>1164</v>
      </c>
      <c r="E501" s="440" t="s">
        <v>361</v>
      </c>
      <c r="F501" s="440" t="s">
        <v>361</v>
      </c>
      <c r="G501" s="440">
        <v>2018</v>
      </c>
      <c r="H501" s="442">
        <v>32677.5</v>
      </c>
      <c r="I501" s="441" t="s">
        <v>2134</v>
      </c>
      <c r="J501" s="676"/>
      <c r="K501" s="439" t="s">
        <v>1719</v>
      </c>
      <c r="L501" s="551" t="s">
        <v>366</v>
      </c>
      <c r="M501" s="551"/>
      <c r="N501" s="551"/>
      <c r="O501" s="551"/>
      <c r="P501" s="551"/>
      <c r="Q501" s="551"/>
      <c r="R501" s="551"/>
      <c r="S501" s="551"/>
      <c r="T501" s="551"/>
      <c r="U501" s="551"/>
      <c r="V501" s="551"/>
      <c r="W501" s="551"/>
      <c r="X501" s="551"/>
      <c r="Y501" s="551"/>
      <c r="Z501" s="551"/>
      <c r="AA501" s="572"/>
    </row>
    <row r="502" spans="1:27" s="15" customFormat="1" ht="24">
      <c r="A502" s="551" t="s">
        <v>367</v>
      </c>
      <c r="B502" s="439" t="s">
        <v>2059</v>
      </c>
      <c r="C502" s="439"/>
      <c r="D502" s="440"/>
      <c r="E502" s="440"/>
      <c r="F502" s="440"/>
      <c r="G502" s="440">
        <v>2018</v>
      </c>
      <c r="H502" s="442">
        <v>48403.14</v>
      </c>
      <c r="I502" s="441" t="s">
        <v>2134</v>
      </c>
      <c r="J502" s="676"/>
      <c r="K502" s="439" t="s">
        <v>1719</v>
      </c>
      <c r="L502" s="551" t="s">
        <v>367</v>
      </c>
      <c r="M502" s="551"/>
      <c r="N502" s="551"/>
      <c r="O502" s="551"/>
      <c r="P502" s="551"/>
      <c r="Q502" s="551"/>
      <c r="R502" s="551"/>
      <c r="S502" s="551"/>
      <c r="T502" s="551"/>
      <c r="U502" s="551"/>
      <c r="V502" s="551"/>
      <c r="W502" s="551"/>
      <c r="X502" s="551"/>
      <c r="Y502" s="551"/>
      <c r="Z502" s="551"/>
      <c r="AA502" s="572"/>
    </row>
    <row r="503" spans="1:27" s="15" customFormat="1" ht="24">
      <c r="A503" s="551" t="s">
        <v>368</v>
      </c>
      <c r="B503" s="439" t="s">
        <v>1710</v>
      </c>
      <c r="C503" s="439"/>
      <c r="D503" s="440"/>
      <c r="E503" s="440"/>
      <c r="F503" s="440"/>
      <c r="G503" s="440">
        <v>2018</v>
      </c>
      <c r="H503" s="442">
        <v>142597.64000000001</v>
      </c>
      <c r="I503" s="441" t="s">
        <v>2134</v>
      </c>
      <c r="J503" s="676"/>
      <c r="K503" s="439" t="s">
        <v>1719</v>
      </c>
      <c r="L503" s="551" t="s">
        <v>368</v>
      </c>
      <c r="M503" s="551"/>
      <c r="N503" s="551"/>
      <c r="O503" s="551"/>
      <c r="P503" s="551"/>
      <c r="Q503" s="551"/>
      <c r="R503" s="551"/>
      <c r="S503" s="551"/>
      <c r="T503" s="551"/>
      <c r="U503" s="551"/>
      <c r="V503" s="551"/>
      <c r="W503" s="551"/>
      <c r="X503" s="551"/>
      <c r="Y503" s="551"/>
      <c r="Z503" s="551"/>
      <c r="AA503" s="572"/>
    </row>
    <row r="504" spans="1:27" s="15" customFormat="1" ht="24">
      <c r="A504" s="551" t="s">
        <v>369</v>
      </c>
      <c r="B504" s="439" t="s">
        <v>1711</v>
      </c>
      <c r="C504" s="439"/>
      <c r="D504" s="440"/>
      <c r="E504" s="440"/>
      <c r="F504" s="440"/>
      <c r="G504" s="440">
        <v>2018</v>
      </c>
      <c r="H504" s="442">
        <v>59018.52</v>
      </c>
      <c r="I504" s="441" t="s">
        <v>2134</v>
      </c>
      <c r="J504" s="676"/>
      <c r="K504" s="439" t="s">
        <v>1719</v>
      </c>
      <c r="L504" s="551" t="s">
        <v>369</v>
      </c>
      <c r="M504" s="551"/>
      <c r="N504" s="551"/>
      <c r="O504" s="551"/>
      <c r="P504" s="551"/>
      <c r="Q504" s="551"/>
      <c r="R504" s="551"/>
      <c r="S504" s="551"/>
      <c r="T504" s="551"/>
      <c r="U504" s="551"/>
      <c r="V504" s="551"/>
      <c r="W504" s="551"/>
      <c r="X504" s="551"/>
      <c r="Y504" s="551"/>
      <c r="Z504" s="551"/>
      <c r="AA504" s="572"/>
    </row>
    <row r="505" spans="1:27" s="15" customFormat="1" ht="24">
      <c r="A505" s="551" t="s">
        <v>370</v>
      </c>
      <c r="B505" s="439" t="s">
        <v>2060</v>
      </c>
      <c r="C505" s="439"/>
      <c r="D505" s="440"/>
      <c r="E505" s="440"/>
      <c r="F505" s="440"/>
      <c r="G505" s="440">
        <v>2018</v>
      </c>
      <c r="H505" s="442">
        <v>158215.99</v>
      </c>
      <c r="I505" s="441" t="s">
        <v>2134</v>
      </c>
      <c r="J505" s="676"/>
      <c r="K505" s="439" t="s">
        <v>1719</v>
      </c>
      <c r="L505" s="551" t="s">
        <v>370</v>
      </c>
      <c r="M505" s="551"/>
      <c r="N505" s="551"/>
      <c r="O505" s="551"/>
      <c r="P505" s="551"/>
      <c r="Q505" s="551"/>
      <c r="R505" s="551"/>
      <c r="S505" s="551"/>
      <c r="T505" s="551"/>
      <c r="U505" s="551"/>
      <c r="V505" s="551"/>
      <c r="W505" s="551"/>
      <c r="X505" s="551"/>
      <c r="Y505" s="551"/>
      <c r="Z505" s="551"/>
      <c r="AA505" s="572"/>
    </row>
    <row r="506" spans="1:27" s="15" customFormat="1" ht="24">
      <c r="A506" s="551" t="s">
        <v>371</v>
      </c>
      <c r="B506" s="439" t="s">
        <v>2061</v>
      </c>
      <c r="C506" s="439"/>
      <c r="D506" s="440"/>
      <c r="E506" s="440"/>
      <c r="F506" s="440"/>
      <c r="G506" s="440">
        <v>2018</v>
      </c>
      <c r="H506" s="442">
        <v>271691.53999999998</v>
      </c>
      <c r="I506" s="441" t="s">
        <v>2134</v>
      </c>
      <c r="J506" s="676"/>
      <c r="K506" s="439" t="s">
        <v>1719</v>
      </c>
      <c r="L506" s="551" t="s">
        <v>371</v>
      </c>
      <c r="M506" s="551"/>
      <c r="N506" s="551"/>
      <c r="O506" s="551"/>
      <c r="P506" s="551"/>
      <c r="Q506" s="551"/>
      <c r="R506" s="551"/>
      <c r="S506" s="551"/>
      <c r="T506" s="551"/>
      <c r="U506" s="551"/>
      <c r="V506" s="551"/>
      <c r="W506" s="551"/>
      <c r="X506" s="551"/>
      <c r="Y506" s="551"/>
      <c r="Z506" s="551"/>
      <c r="AA506" s="572"/>
    </row>
    <row r="507" spans="1:27" s="15" customFormat="1" ht="24">
      <c r="A507" s="551" t="s">
        <v>372</v>
      </c>
      <c r="B507" s="439" t="s">
        <v>2062</v>
      </c>
      <c r="C507" s="439"/>
      <c r="D507" s="440"/>
      <c r="E507" s="440"/>
      <c r="F507" s="440"/>
      <c r="G507" s="440">
        <v>2018</v>
      </c>
      <c r="H507" s="442">
        <v>59553.84</v>
      </c>
      <c r="I507" s="441" t="s">
        <v>2134</v>
      </c>
      <c r="J507" s="676"/>
      <c r="K507" s="439" t="s">
        <v>1719</v>
      </c>
      <c r="L507" s="551" t="s">
        <v>372</v>
      </c>
      <c r="M507" s="551"/>
      <c r="N507" s="551"/>
      <c r="O507" s="551"/>
      <c r="P507" s="551"/>
      <c r="Q507" s="551"/>
      <c r="R507" s="551"/>
      <c r="S507" s="551"/>
      <c r="T507" s="551"/>
      <c r="U507" s="551"/>
      <c r="V507" s="551"/>
      <c r="W507" s="551"/>
      <c r="X507" s="551"/>
      <c r="Y507" s="551"/>
      <c r="Z507" s="551"/>
      <c r="AA507" s="572"/>
    </row>
    <row r="508" spans="1:27" s="15" customFormat="1" ht="24">
      <c r="A508" s="551" t="s">
        <v>373</v>
      </c>
      <c r="B508" s="439" t="s">
        <v>2063</v>
      </c>
      <c r="C508" s="439"/>
      <c r="D508" s="440"/>
      <c r="E508" s="440"/>
      <c r="F508" s="440"/>
      <c r="G508" s="440">
        <v>2018</v>
      </c>
      <c r="H508" s="442">
        <v>33916.47</v>
      </c>
      <c r="I508" s="441" t="s">
        <v>2134</v>
      </c>
      <c r="J508" s="676"/>
      <c r="K508" s="439" t="s">
        <v>1719</v>
      </c>
      <c r="L508" s="551" t="s">
        <v>373</v>
      </c>
      <c r="M508" s="551"/>
      <c r="N508" s="551"/>
      <c r="O508" s="551"/>
      <c r="P508" s="551"/>
      <c r="Q508" s="551"/>
      <c r="R508" s="551"/>
      <c r="S508" s="551"/>
      <c r="T508" s="551"/>
      <c r="U508" s="551"/>
      <c r="V508" s="551"/>
      <c r="W508" s="551"/>
      <c r="X508" s="551"/>
      <c r="Y508" s="551"/>
      <c r="Z508" s="551"/>
      <c r="AA508" s="572"/>
    </row>
    <row r="509" spans="1:27" s="15" customFormat="1" ht="24">
      <c r="A509" s="551" t="s">
        <v>374</v>
      </c>
      <c r="B509" s="439" t="s">
        <v>2064</v>
      </c>
      <c r="C509" s="439"/>
      <c r="D509" s="440"/>
      <c r="E509" s="440"/>
      <c r="F509" s="440"/>
      <c r="G509" s="440">
        <v>2018</v>
      </c>
      <c r="H509" s="442">
        <v>460817.88</v>
      </c>
      <c r="I509" s="441" t="s">
        <v>2134</v>
      </c>
      <c r="J509" s="676"/>
      <c r="K509" s="439" t="s">
        <v>1719</v>
      </c>
      <c r="L509" s="551" t="s">
        <v>374</v>
      </c>
      <c r="M509" s="551"/>
      <c r="N509" s="551"/>
      <c r="O509" s="551"/>
      <c r="P509" s="551"/>
      <c r="Q509" s="551"/>
      <c r="R509" s="551"/>
      <c r="S509" s="551"/>
      <c r="T509" s="551"/>
      <c r="U509" s="551"/>
      <c r="V509" s="551"/>
      <c r="W509" s="551"/>
      <c r="X509" s="551"/>
      <c r="Y509" s="551"/>
      <c r="Z509" s="551"/>
      <c r="AA509" s="572"/>
    </row>
    <row r="510" spans="1:27" s="15" customFormat="1" ht="24">
      <c r="A510" s="551" t="s">
        <v>375</v>
      </c>
      <c r="B510" s="439" t="s">
        <v>2065</v>
      </c>
      <c r="C510" s="439"/>
      <c r="D510" s="440"/>
      <c r="E510" s="440"/>
      <c r="F510" s="440"/>
      <c r="G510" s="440">
        <v>2018</v>
      </c>
      <c r="H510" s="442">
        <v>80598.240000000005</v>
      </c>
      <c r="I510" s="441" t="s">
        <v>2134</v>
      </c>
      <c r="J510" s="676"/>
      <c r="K510" s="439" t="s">
        <v>1719</v>
      </c>
      <c r="L510" s="551" t="s">
        <v>375</v>
      </c>
      <c r="M510" s="551"/>
      <c r="N510" s="551"/>
      <c r="O510" s="551"/>
      <c r="P510" s="551"/>
      <c r="Q510" s="551"/>
      <c r="R510" s="551"/>
      <c r="S510" s="551"/>
      <c r="T510" s="551"/>
      <c r="U510" s="551"/>
      <c r="V510" s="551"/>
      <c r="W510" s="551"/>
      <c r="X510" s="551"/>
      <c r="Y510" s="551"/>
      <c r="Z510" s="551"/>
      <c r="AA510" s="572"/>
    </row>
    <row r="511" spans="1:27" s="15" customFormat="1" ht="24">
      <c r="A511" s="551" t="s">
        <v>376</v>
      </c>
      <c r="B511" s="439" t="s">
        <v>2066</v>
      </c>
      <c r="C511" s="439" t="s">
        <v>1902</v>
      </c>
      <c r="D511" s="440"/>
      <c r="E511" s="440"/>
      <c r="F511" s="440"/>
      <c r="G511" s="440">
        <v>2007</v>
      </c>
      <c r="H511" s="442">
        <v>1500</v>
      </c>
      <c r="I511" s="441" t="s">
        <v>2134</v>
      </c>
      <c r="J511" s="676" t="s">
        <v>1551</v>
      </c>
      <c r="K511" s="439" t="s">
        <v>1719</v>
      </c>
      <c r="L511" s="551" t="s">
        <v>376</v>
      </c>
      <c r="M511" s="551"/>
      <c r="N511" s="551"/>
      <c r="O511" s="551"/>
      <c r="P511" s="551"/>
      <c r="Q511" s="551"/>
      <c r="R511" s="551"/>
      <c r="S511" s="551"/>
      <c r="T511" s="551"/>
      <c r="U511" s="551"/>
      <c r="V511" s="551"/>
      <c r="W511" s="551"/>
      <c r="X511" s="551"/>
      <c r="Y511" s="551"/>
      <c r="Z511" s="551"/>
      <c r="AA511" s="572"/>
    </row>
    <row r="512" spans="1:27" s="15" customFormat="1">
      <c r="A512" s="551" t="s">
        <v>377</v>
      </c>
      <c r="B512" s="622" t="s">
        <v>2067</v>
      </c>
      <c r="C512" s="551"/>
      <c r="D512" s="551"/>
      <c r="E512" s="551"/>
      <c r="F512" s="623"/>
      <c r="G512" s="551"/>
      <c r="H512" s="624">
        <v>6778.11</v>
      </c>
      <c r="I512" s="441" t="s">
        <v>2134</v>
      </c>
      <c r="J512" s="621"/>
      <c r="K512" s="551"/>
      <c r="L512" s="551" t="s">
        <v>377</v>
      </c>
      <c r="M512" s="551"/>
      <c r="N512" s="551"/>
      <c r="O512" s="551"/>
      <c r="P512" s="551"/>
      <c r="Q512" s="551"/>
      <c r="R512" s="551"/>
      <c r="S512" s="551"/>
      <c r="T512" s="551"/>
      <c r="U512" s="551"/>
      <c r="V512" s="551"/>
      <c r="W512" s="551"/>
      <c r="X512" s="551"/>
      <c r="Y512" s="551"/>
      <c r="Z512" s="551"/>
      <c r="AA512" s="572"/>
    </row>
    <row r="513" spans="1:44" s="3" customFormat="1">
      <c r="A513" s="696" t="s">
        <v>37</v>
      </c>
      <c r="B513" s="706"/>
      <c r="C513" s="706"/>
      <c r="D513" s="539"/>
      <c r="E513" s="539"/>
      <c r="F513" s="539"/>
      <c r="G513" s="540"/>
      <c r="H513" s="541">
        <f>SUM(H482:H512)</f>
        <v>8047644.7199999988</v>
      </c>
      <c r="I513" s="559"/>
      <c r="J513" s="543"/>
      <c r="K513" s="577"/>
      <c r="L513" s="577"/>
      <c r="M513" s="544"/>
      <c r="N513" s="544"/>
      <c r="O513" s="544"/>
      <c r="P513" s="544"/>
      <c r="Q513" s="544"/>
      <c r="R513" s="545"/>
      <c r="S513" s="545"/>
      <c r="T513" s="545"/>
      <c r="U513" s="545"/>
      <c r="V513" s="545"/>
      <c r="W513" s="545"/>
      <c r="X513" s="545"/>
      <c r="Y513" s="545"/>
      <c r="Z513" s="545"/>
      <c r="AA513" s="546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</row>
    <row r="514" spans="1:44" s="29" customFormat="1" ht="13.5" customHeight="1">
      <c r="A514" s="688" t="s">
        <v>10</v>
      </c>
      <c r="B514" s="689"/>
      <c r="C514" s="689"/>
      <c r="D514" s="689"/>
      <c r="E514" s="689"/>
      <c r="F514" s="690"/>
      <c r="G514" s="549"/>
      <c r="H514" s="562"/>
      <c r="I514" s="548"/>
      <c r="J514" s="549"/>
      <c r="K514" s="549"/>
      <c r="L514" s="549"/>
      <c r="M514" s="549"/>
      <c r="N514" s="549"/>
      <c r="O514" s="549"/>
      <c r="P514" s="549"/>
      <c r="Q514" s="549"/>
      <c r="R514" s="549"/>
      <c r="S514" s="549"/>
      <c r="T514" s="549"/>
      <c r="U514" s="549"/>
      <c r="V514" s="549"/>
      <c r="W514" s="549"/>
      <c r="X514" s="549"/>
      <c r="Y514" s="549"/>
      <c r="Z514" s="549"/>
      <c r="AA514" s="550"/>
      <c r="AB514" s="28"/>
      <c r="AC514" s="28"/>
      <c r="AD514" s="28"/>
      <c r="AE514" s="28"/>
      <c r="AF514" s="28"/>
      <c r="AG514" s="28"/>
      <c r="AH514" s="28"/>
      <c r="AI514" s="28"/>
      <c r="AJ514" s="28"/>
      <c r="AK514" s="28"/>
      <c r="AL514" s="28"/>
      <c r="AM514" s="28"/>
      <c r="AN514" s="28"/>
      <c r="AO514" s="28"/>
      <c r="AP514" s="28"/>
      <c r="AQ514" s="28"/>
    </row>
    <row r="515" spans="1:44" s="5" customFormat="1" ht="36">
      <c r="A515" s="551" t="s">
        <v>74</v>
      </c>
      <c r="B515" s="582" t="s">
        <v>1496</v>
      </c>
      <c r="C515" s="582" t="s">
        <v>1497</v>
      </c>
      <c r="D515" s="563" t="s">
        <v>128</v>
      </c>
      <c r="E515" s="563" t="s">
        <v>129</v>
      </c>
      <c r="F515" s="563" t="s">
        <v>129</v>
      </c>
      <c r="G515" s="563">
        <v>2015</v>
      </c>
      <c r="H515" s="584">
        <v>4001932.95</v>
      </c>
      <c r="I515" s="441" t="s">
        <v>2134</v>
      </c>
      <c r="J515" s="621" t="s">
        <v>1498</v>
      </c>
      <c r="K515" s="551" t="s">
        <v>1499</v>
      </c>
      <c r="L515" s="551" t="s">
        <v>74</v>
      </c>
      <c r="M515" s="551" t="s">
        <v>1500</v>
      </c>
      <c r="N515" s="551" t="s">
        <v>1501</v>
      </c>
      <c r="O515" s="551" t="s">
        <v>1502</v>
      </c>
      <c r="P515" s="602" t="s">
        <v>1503</v>
      </c>
      <c r="Q515" s="563" t="s">
        <v>1504</v>
      </c>
      <c r="R515" s="563" t="s">
        <v>1505</v>
      </c>
      <c r="S515" s="563" t="s">
        <v>1505</v>
      </c>
      <c r="T515" s="563" t="s">
        <v>1505</v>
      </c>
      <c r="U515" s="563" t="s">
        <v>1505</v>
      </c>
      <c r="V515" s="563" t="s">
        <v>1506</v>
      </c>
      <c r="W515" s="563" t="s">
        <v>1505</v>
      </c>
      <c r="X515" s="569">
        <v>1118</v>
      </c>
      <c r="Y515" s="569">
        <v>2</v>
      </c>
      <c r="Z515" s="569" t="s">
        <v>1507</v>
      </c>
      <c r="AA515" s="609" t="s">
        <v>1508</v>
      </c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44"/>
    </row>
    <row r="516" spans="1:44" s="3" customFormat="1">
      <c r="A516" s="696" t="s">
        <v>37</v>
      </c>
      <c r="B516" s="706"/>
      <c r="C516" s="539"/>
      <c r="D516" s="539"/>
      <c r="E516" s="539"/>
      <c r="F516" s="539"/>
      <c r="G516" s="540"/>
      <c r="H516" s="541">
        <f>H515</f>
        <v>4001932.95</v>
      </c>
      <c r="I516" s="559"/>
      <c r="J516" s="543"/>
      <c r="K516" s="544"/>
      <c r="L516" s="544"/>
      <c r="M516" s="544"/>
      <c r="N516" s="544"/>
      <c r="O516" s="544"/>
      <c r="P516" s="544"/>
      <c r="Q516" s="544"/>
      <c r="R516" s="545"/>
      <c r="S516" s="545"/>
      <c r="T516" s="545"/>
      <c r="U516" s="545"/>
      <c r="V516" s="545"/>
      <c r="W516" s="545"/>
      <c r="X516" s="545"/>
      <c r="Y516" s="545"/>
      <c r="Z516" s="545"/>
      <c r="AA516" s="546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</row>
    <row r="517" spans="1:44" s="29" customFormat="1">
      <c r="A517" s="688" t="s">
        <v>12</v>
      </c>
      <c r="B517" s="689"/>
      <c r="C517" s="689"/>
      <c r="D517" s="689"/>
      <c r="E517" s="690"/>
      <c r="F517" s="549"/>
      <c r="G517" s="549"/>
      <c r="H517" s="562"/>
      <c r="I517" s="548"/>
      <c r="J517" s="549"/>
      <c r="K517" s="549"/>
      <c r="L517" s="549"/>
      <c r="M517" s="549"/>
      <c r="N517" s="549"/>
      <c r="O517" s="549"/>
      <c r="P517" s="549"/>
      <c r="Q517" s="549"/>
      <c r="R517" s="549"/>
      <c r="S517" s="549"/>
      <c r="T517" s="549"/>
      <c r="U517" s="549"/>
      <c r="V517" s="549"/>
      <c r="W517" s="549"/>
      <c r="X517" s="549"/>
      <c r="Y517" s="549"/>
      <c r="Z517" s="549"/>
      <c r="AA517" s="550"/>
      <c r="AB517" s="28"/>
      <c r="AC517" s="28"/>
      <c r="AD517" s="28"/>
      <c r="AE517" s="28"/>
      <c r="AF517" s="28"/>
      <c r="AG517" s="28"/>
      <c r="AH517" s="28"/>
      <c r="AI517" s="28"/>
      <c r="AJ517" s="28"/>
      <c r="AK517" s="28"/>
      <c r="AL517" s="28"/>
      <c r="AM517" s="28"/>
      <c r="AN517" s="28"/>
      <c r="AO517" s="28"/>
      <c r="AP517" s="28"/>
      <c r="AQ517" s="28"/>
    </row>
    <row r="518" spans="1:44" s="5" customFormat="1">
      <c r="A518" s="551" t="s">
        <v>74</v>
      </c>
      <c r="B518" s="582" t="s">
        <v>1538</v>
      </c>
      <c r="C518" s="582" t="s">
        <v>1539</v>
      </c>
      <c r="D518" s="563" t="s">
        <v>1164</v>
      </c>
      <c r="E518" s="563" t="s">
        <v>361</v>
      </c>
      <c r="F518" s="563" t="s">
        <v>361</v>
      </c>
      <c r="G518" s="563">
        <v>1980</v>
      </c>
      <c r="H518" s="682">
        <v>2970000</v>
      </c>
      <c r="I518" s="441" t="s">
        <v>2133</v>
      </c>
      <c r="J518" s="675" t="s">
        <v>1549</v>
      </c>
      <c r="K518" s="563" t="s">
        <v>1550</v>
      </c>
      <c r="L518" s="551" t="s">
        <v>74</v>
      </c>
      <c r="M518" s="551"/>
      <c r="N518" s="551"/>
      <c r="O518" s="551"/>
      <c r="P518" s="551"/>
      <c r="Q518" s="551" t="s">
        <v>1552</v>
      </c>
      <c r="R518" s="551"/>
      <c r="S518" s="551"/>
      <c r="T518" s="551"/>
      <c r="U518" s="551"/>
      <c r="V518" s="551"/>
      <c r="W518" s="551"/>
      <c r="X518" s="551">
        <v>823.27</v>
      </c>
      <c r="Y518" s="551"/>
      <c r="Z518" s="551"/>
      <c r="AA518" s="572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44"/>
    </row>
    <row r="519" spans="1:44" s="5" customFormat="1">
      <c r="A519" s="551" t="s">
        <v>75</v>
      </c>
      <c r="B519" s="439" t="s">
        <v>1540</v>
      </c>
      <c r="C519" s="439" t="s">
        <v>1541</v>
      </c>
      <c r="D519" s="440" t="s">
        <v>1164</v>
      </c>
      <c r="E519" s="440" t="s">
        <v>361</v>
      </c>
      <c r="F519" s="440" t="s">
        <v>361</v>
      </c>
      <c r="G519" s="440"/>
      <c r="H519" s="442">
        <v>3200</v>
      </c>
      <c r="I519" s="441" t="s">
        <v>2134</v>
      </c>
      <c r="J519" s="676" t="s">
        <v>1551</v>
      </c>
      <c r="K519" s="440" t="s">
        <v>1550</v>
      </c>
      <c r="L519" s="551" t="s">
        <v>75</v>
      </c>
      <c r="M519" s="551"/>
      <c r="N519" s="551"/>
      <c r="O519" s="551"/>
      <c r="P519" s="551"/>
      <c r="Q519" s="551"/>
      <c r="R519" s="551"/>
      <c r="S519" s="551"/>
      <c r="T519" s="551"/>
      <c r="U519" s="551"/>
      <c r="V519" s="551"/>
      <c r="W519" s="551"/>
      <c r="X519" s="551"/>
      <c r="Y519" s="551"/>
      <c r="Z519" s="551"/>
      <c r="AA519" s="572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44"/>
    </row>
    <row r="520" spans="1:44" s="5" customFormat="1">
      <c r="A520" s="551" t="s">
        <v>76</v>
      </c>
      <c r="B520" s="439" t="s">
        <v>1542</v>
      </c>
      <c r="C520" s="439" t="s">
        <v>1541</v>
      </c>
      <c r="D520" s="440" t="s">
        <v>1164</v>
      </c>
      <c r="E520" s="440" t="s">
        <v>361</v>
      </c>
      <c r="F520" s="440" t="s">
        <v>361</v>
      </c>
      <c r="G520" s="440">
        <v>2016</v>
      </c>
      <c r="H520" s="442">
        <v>1640</v>
      </c>
      <c r="I520" s="441" t="s">
        <v>2134</v>
      </c>
      <c r="J520" s="676" t="s">
        <v>1551</v>
      </c>
      <c r="K520" s="440" t="s">
        <v>1550</v>
      </c>
      <c r="L520" s="551" t="s">
        <v>76</v>
      </c>
      <c r="M520" s="551"/>
      <c r="N520" s="551"/>
      <c r="O520" s="551"/>
      <c r="P520" s="551"/>
      <c r="Q520" s="551"/>
      <c r="R520" s="551"/>
      <c r="S520" s="551"/>
      <c r="T520" s="551"/>
      <c r="U520" s="551"/>
      <c r="V520" s="551"/>
      <c r="W520" s="551"/>
      <c r="X520" s="551"/>
      <c r="Y520" s="551"/>
      <c r="Z520" s="551"/>
      <c r="AA520" s="572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44"/>
    </row>
    <row r="521" spans="1:44" s="5" customFormat="1">
      <c r="A521" s="551" t="s">
        <v>77</v>
      </c>
      <c r="B521" s="439" t="s">
        <v>1543</v>
      </c>
      <c r="C521" s="439" t="s">
        <v>1541</v>
      </c>
      <c r="D521" s="440" t="s">
        <v>1164</v>
      </c>
      <c r="E521" s="440" t="s">
        <v>361</v>
      </c>
      <c r="F521" s="440" t="s">
        <v>361</v>
      </c>
      <c r="G521" s="440">
        <v>2014</v>
      </c>
      <c r="H521" s="442">
        <v>3270</v>
      </c>
      <c r="I521" s="441" t="s">
        <v>2134</v>
      </c>
      <c r="J521" s="676" t="s">
        <v>1551</v>
      </c>
      <c r="K521" s="440" t="s">
        <v>1550</v>
      </c>
      <c r="L521" s="551" t="s">
        <v>77</v>
      </c>
      <c r="M521" s="551"/>
      <c r="N521" s="551"/>
      <c r="O521" s="551"/>
      <c r="P521" s="551"/>
      <c r="Q521" s="551"/>
      <c r="R521" s="551"/>
      <c r="S521" s="551"/>
      <c r="T521" s="551"/>
      <c r="U521" s="551"/>
      <c r="V521" s="551"/>
      <c r="W521" s="551"/>
      <c r="X521" s="551"/>
      <c r="Y521" s="551"/>
      <c r="Z521" s="551"/>
      <c r="AA521" s="572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44"/>
    </row>
    <row r="522" spans="1:44" s="5" customFormat="1">
      <c r="A522" s="551" t="s">
        <v>78</v>
      </c>
      <c r="B522" s="439" t="s">
        <v>1544</v>
      </c>
      <c r="C522" s="439"/>
      <c r="D522" s="440" t="s">
        <v>1164</v>
      </c>
      <c r="E522" s="440" t="s">
        <v>361</v>
      </c>
      <c r="F522" s="440" t="s">
        <v>361</v>
      </c>
      <c r="G522" s="440">
        <v>2015</v>
      </c>
      <c r="H522" s="442">
        <v>12168.11</v>
      </c>
      <c r="I522" s="441" t="s">
        <v>2134</v>
      </c>
      <c r="J522" s="676" t="s">
        <v>1551</v>
      </c>
      <c r="K522" s="440" t="s">
        <v>1550</v>
      </c>
      <c r="L522" s="551" t="s">
        <v>78</v>
      </c>
      <c r="M522" s="551"/>
      <c r="N522" s="551"/>
      <c r="O522" s="551"/>
      <c r="P522" s="551"/>
      <c r="Q522" s="551"/>
      <c r="R522" s="551"/>
      <c r="S522" s="551"/>
      <c r="T522" s="551"/>
      <c r="U522" s="551"/>
      <c r="V522" s="551"/>
      <c r="W522" s="551"/>
      <c r="X522" s="551"/>
      <c r="Y522" s="551"/>
      <c r="Z522" s="551"/>
      <c r="AA522" s="572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44"/>
    </row>
    <row r="523" spans="1:44" s="5" customFormat="1">
      <c r="A523" s="551" t="s">
        <v>79</v>
      </c>
      <c r="B523" s="439" t="s">
        <v>1353</v>
      </c>
      <c r="C523" s="439" t="s">
        <v>1371</v>
      </c>
      <c r="D523" s="440" t="s">
        <v>1164</v>
      </c>
      <c r="E523" s="440" t="s">
        <v>361</v>
      </c>
      <c r="F523" s="440" t="s">
        <v>361</v>
      </c>
      <c r="G523" s="440"/>
      <c r="H523" s="442">
        <v>16574.97</v>
      </c>
      <c r="I523" s="441" t="s">
        <v>2134</v>
      </c>
      <c r="J523" s="676"/>
      <c r="K523" s="440" t="s">
        <v>1550</v>
      </c>
      <c r="L523" s="551" t="s">
        <v>79</v>
      </c>
      <c r="M523" s="551"/>
      <c r="N523" s="551"/>
      <c r="O523" s="551"/>
      <c r="P523" s="551"/>
      <c r="Q523" s="551"/>
      <c r="R523" s="551"/>
      <c r="S523" s="551"/>
      <c r="T523" s="551"/>
      <c r="U523" s="551"/>
      <c r="V523" s="551"/>
      <c r="W523" s="551"/>
      <c r="X523" s="551"/>
      <c r="Y523" s="551"/>
      <c r="Z523" s="551"/>
      <c r="AA523" s="572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44"/>
    </row>
    <row r="524" spans="1:44" s="5" customFormat="1">
      <c r="A524" s="551" t="s">
        <v>80</v>
      </c>
      <c r="B524" s="439" t="s">
        <v>1545</v>
      </c>
      <c r="C524" s="439" t="s">
        <v>1541</v>
      </c>
      <c r="D524" s="440" t="s">
        <v>1164</v>
      </c>
      <c r="E524" s="440" t="s">
        <v>361</v>
      </c>
      <c r="F524" s="440" t="s">
        <v>361</v>
      </c>
      <c r="G524" s="440">
        <v>2011</v>
      </c>
      <c r="H524" s="442">
        <v>23997</v>
      </c>
      <c r="I524" s="441" t="s">
        <v>2134</v>
      </c>
      <c r="J524" s="676" t="s">
        <v>1551</v>
      </c>
      <c r="K524" s="440" t="s">
        <v>1550</v>
      </c>
      <c r="L524" s="551" t="s">
        <v>80</v>
      </c>
      <c r="M524" s="551"/>
      <c r="N524" s="551"/>
      <c r="O524" s="551"/>
      <c r="P524" s="551"/>
      <c r="Q524" s="551"/>
      <c r="R524" s="551"/>
      <c r="S524" s="551"/>
      <c r="T524" s="551"/>
      <c r="U524" s="551"/>
      <c r="V524" s="551"/>
      <c r="W524" s="551"/>
      <c r="X524" s="551"/>
      <c r="Y524" s="551"/>
      <c r="Z524" s="551"/>
      <c r="AA524" s="572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44"/>
    </row>
    <row r="525" spans="1:44" s="5" customFormat="1">
      <c r="A525" s="551" t="s">
        <v>81</v>
      </c>
      <c r="B525" s="439" t="s">
        <v>1546</v>
      </c>
      <c r="C525" s="439" t="s">
        <v>1541</v>
      </c>
      <c r="D525" s="440" t="s">
        <v>1164</v>
      </c>
      <c r="E525" s="440" t="s">
        <v>361</v>
      </c>
      <c r="F525" s="440" t="s">
        <v>361</v>
      </c>
      <c r="G525" s="440">
        <v>2011</v>
      </c>
      <c r="H525" s="442">
        <v>4270</v>
      </c>
      <c r="I525" s="441" t="s">
        <v>2134</v>
      </c>
      <c r="J525" s="676" t="s">
        <v>1551</v>
      </c>
      <c r="K525" s="440" t="s">
        <v>1550</v>
      </c>
      <c r="L525" s="551" t="s">
        <v>81</v>
      </c>
      <c r="M525" s="551"/>
      <c r="N525" s="551"/>
      <c r="O525" s="551"/>
      <c r="P525" s="551"/>
      <c r="Q525" s="551"/>
      <c r="R525" s="551"/>
      <c r="S525" s="551"/>
      <c r="T525" s="551"/>
      <c r="U525" s="551"/>
      <c r="V525" s="551"/>
      <c r="W525" s="551"/>
      <c r="X525" s="551"/>
      <c r="Y525" s="551"/>
      <c r="Z525" s="551"/>
      <c r="AA525" s="572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44"/>
    </row>
    <row r="526" spans="1:44" s="5" customFormat="1">
      <c r="A526" s="551" t="s">
        <v>82</v>
      </c>
      <c r="B526" s="439" t="s">
        <v>1547</v>
      </c>
      <c r="C526" s="439" t="s">
        <v>1541</v>
      </c>
      <c r="D526" s="440" t="s">
        <v>1164</v>
      </c>
      <c r="E526" s="440" t="s">
        <v>361</v>
      </c>
      <c r="F526" s="440" t="s">
        <v>361</v>
      </c>
      <c r="G526" s="440">
        <v>2010</v>
      </c>
      <c r="H526" s="442">
        <v>5100</v>
      </c>
      <c r="I526" s="441" t="s">
        <v>2134</v>
      </c>
      <c r="J526" s="676" t="s">
        <v>1551</v>
      </c>
      <c r="K526" s="440" t="s">
        <v>1550</v>
      </c>
      <c r="L526" s="551" t="s">
        <v>82</v>
      </c>
      <c r="M526" s="551"/>
      <c r="N526" s="551"/>
      <c r="O526" s="551"/>
      <c r="P526" s="551"/>
      <c r="Q526" s="551"/>
      <c r="R526" s="551"/>
      <c r="S526" s="551"/>
      <c r="T526" s="551"/>
      <c r="U526" s="551"/>
      <c r="V526" s="551"/>
      <c r="W526" s="551"/>
      <c r="X526" s="551"/>
      <c r="Y526" s="551"/>
      <c r="Z526" s="551"/>
      <c r="AA526" s="572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44"/>
    </row>
    <row r="527" spans="1:44" s="15" customFormat="1">
      <c r="A527" s="551" t="s">
        <v>83</v>
      </c>
      <c r="B527" s="439" t="s">
        <v>1548</v>
      </c>
      <c r="C527" s="439" t="s">
        <v>1541</v>
      </c>
      <c r="D527" s="440" t="s">
        <v>1164</v>
      </c>
      <c r="E527" s="440" t="s">
        <v>361</v>
      </c>
      <c r="F527" s="440" t="s">
        <v>361</v>
      </c>
      <c r="G527" s="440">
        <v>2019</v>
      </c>
      <c r="H527" s="442">
        <v>3650</v>
      </c>
      <c r="I527" s="441" t="s">
        <v>2134</v>
      </c>
      <c r="J527" s="676" t="s">
        <v>1551</v>
      </c>
      <c r="K527" s="440" t="s">
        <v>1550</v>
      </c>
      <c r="L527" s="551" t="s">
        <v>83</v>
      </c>
      <c r="M527" s="551"/>
      <c r="N527" s="551"/>
      <c r="O527" s="551"/>
      <c r="P527" s="551"/>
      <c r="Q527" s="551"/>
      <c r="R527" s="551"/>
      <c r="S527" s="551"/>
      <c r="T527" s="551"/>
      <c r="U527" s="551"/>
      <c r="V527" s="551"/>
      <c r="W527" s="551"/>
      <c r="X527" s="551"/>
      <c r="Y527" s="551"/>
      <c r="Z527" s="551"/>
      <c r="AA527" s="572"/>
    </row>
    <row r="528" spans="1:44" s="3" customFormat="1">
      <c r="A528" s="696" t="s">
        <v>37</v>
      </c>
      <c r="B528" s="706"/>
      <c r="C528" s="706"/>
      <c r="D528" s="539"/>
      <c r="E528" s="539"/>
      <c r="F528" s="539"/>
      <c r="G528" s="540"/>
      <c r="H528" s="541">
        <f>SUM(H518:H527)</f>
        <v>3043870.08</v>
      </c>
      <c r="I528" s="559"/>
      <c r="J528" s="543"/>
      <c r="K528" s="544"/>
      <c r="L528" s="544"/>
      <c r="M528" s="544"/>
      <c r="N528" s="544"/>
      <c r="O528" s="544"/>
      <c r="P528" s="544"/>
      <c r="Q528" s="544"/>
      <c r="R528" s="545"/>
      <c r="S528" s="545"/>
      <c r="T528" s="545"/>
      <c r="U528" s="545"/>
      <c r="V528" s="545"/>
      <c r="W528" s="545"/>
      <c r="X528" s="545"/>
      <c r="Y528" s="545"/>
      <c r="Z528" s="545"/>
      <c r="AA528" s="546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</row>
    <row r="529" spans="1:47" s="29" customFormat="1">
      <c r="A529" s="688" t="s">
        <v>14</v>
      </c>
      <c r="B529" s="689"/>
      <c r="C529" s="689"/>
      <c r="D529" s="689"/>
      <c r="E529" s="689"/>
      <c r="F529" s="689"/>
      <c r="G529" s="690"/>
      <c r="H529" s="562"/>
      <c r="I529" s="548"/>
      <c r="J529" s="549"/>
      <c r="K529" s="549"/>
      <c r="L529" s="549"/>
      <c r="M529" s="549"/>
      <c r="N529" s="549"/>
      <c r="O529" s="549"/>
      <c r="P529" s="549"/>
      <c r="Q529" s="549"/>
      <c r="R529" s="549"/>
      <c r="S529" s="549"/>
      <c r="T529" s="549"/>
      <c r="U529" s="549"/>
      <c r="V529" s="549"/>
      <c r="W529" s="549"/>
      <c r="X529" s="549"/>
      <c r="Y529" s="549"/>
      <c r="Z529" s="549"/>
      <c r="AA529" s="550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  <c r="AQ529" s="28"/>
    </row>
    <row r="530" spans="1:47" s="5" customFormat="1" ht="36">
      <c r="A530" s="563" t="s">
        <v>74</v>
      </c>
      <c r="B530" s="582" t="s">
        <v>1350</v>
      </c>
      <c r="C530" s="582" t="s">
        <v>1351</v>
      </c>
      <c r="D530" s="563" t="s">
        <v>1164</v>
      </c>
      <c r="E530" s="563" t="s">
        <v>361</v>
      </c>
      <c r="F530" s="563" t="s">
        <v>361</v>
      </c>
      <c r="G530" s="563">
        <v>1939</v>
      </c>
      <c r="H530" s="584">
        <v>2756000</v>
      </c>
      <c r="I530" s="551" t="s">
        <v>2133</v>
      </c>
      <c r="J530" s="675" t="s">
        <v>1581</v>
      </c>
      <c r="K530" s="563" t="s">
        <v>1582</v>
      </c>
      <c r="L530" s="563" t="s">
        <v>74</v>
      </c>
      <c r="M530" s="551"/>
      <c r="N530" s="551"/>
      <c r="O530" s="551"/>
      <c r="P530" s="551"/>
      <c r="Q530" s="563"/>
      <c r="R530" s="563" t="s">
        <v>1312</v>
      </c>
      <c r="S530" s="563" t="s">
        <v>1312</v>
      </c>
      <c r="T530" s="563" t="s">
        <v>1312</v>
      </c>
      <c r="U530" s="563" t="s">
        <v>1312</v>
      </c>
      <c r="V530" s="563" t="s">
        <v>1584</v>
      </c>
      <c r="W530" s="563" t="s">
        <v>1312</v>
      </c>
      <c r="X530" s="569">
        <v>1167</v>
      </c>
      <c r="Y530" s="569">
        <v>3</v>
      </c>
      <c r="Z530" s="569" t="s">
        <v>361</v>
      </c>
      <c r="AA530" s="609" t="s">
        <v>361</v>
      </c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44"/>
    </row>
    <row r="531" spans="1:47" s="5" customFormat="1" ht="24">
      <c r="A531" s="563" t="s">
        <v>75</v>
      </c>
      <c r="B531" s="439" t="s">
        <v>1574</v>
      </c>
      <c r="C531" s="439" t="s">
        <v>1575</v>
      </c>
      <c r="D531" s="440" t="s">
        <v>1164</v>
      </c>
      <c r="E531" s="440" t="s">
        <v>361</v>
      </c>
      <c r="F531" s="440" t="s">
        <v>361</v>
      </c>
      <c r="G531" s="440">
        <v>1962</v>
      </c>
      <c r="H531" s="442">
        <v>571000</v>
      </c>
      <c r="I531" s="551" t="s">
        <v>2133</v>
      </c>
      <c r="J531" s="676" t="s">
        <v>1583</v>
      </c>
      <c r="K531" s="440" t="s">
        <v>1582</v>
      </c>
      <c r="L531" s="563" t="s">
        <v>75</v>
      </c>
      <c r="M531" s="551"/>
      <c r="N531" s="551"/>
      <c r="O531" s="551"/>
      <c r="P531" s="551"/>
      <c r="Q531" s="440"/>
      <c r="R531" s="440" t="s">
        <v>1312</v>
      </c>
      <c r="S531" s="440" t="s">
        <v>1312</v>
      </c>
      <c r="T531" s="440" t="s">
        <v>1312</v>
      </c>
      <c r="U531" s="440" t="s">
        <v>1312</v>
      </c>
      <c r="V531" s="440" t="s">
        <v>1584</v>
      </c>
      <c r="W531" s="440" t="s">
        <v>1312</v>
      </c>
      <c r="X531" s="447">
        <v>162</v>
      </c>
      <c r="Y531" s="447">
        <v>2</v>
      </c>
      <c r="Z531" s="447" t="s">
        <v>1164</v>
      </c>
      <c r="AA531" s="448" t="s">
        <v>361</v>
      </c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44"/>
    </row>
    <row r="532" spans="1:47" s="5" customFormat="1" ht="24">
      <c r="A532" s="563" t="s">
        <v>76</v>
      </c>
      <c r="B532" s="439" t="s">
        <v>1576</v>
      </c>
      <c r="C532" s="439"/>
      <c r="D532" s="440"/>
      <c r="E532" s="440" t="s">
        <v>361</v>
      </c>
      <c r="F532" s="440" t="s">
        <v>361</v>
      </c>
      <c r="G532" s="440">
        <v>1991</v>
      </c>
      <c r="H532" s="442">
        <v>8006.3</v>
      </c>
      <c r="I532" s="551" t="s">
        <v>2134</v>
      </c>
      <c r="J532" s="676"/>
      <c r="K532" s="440" t="s">
        <v>1582</v>
      </c>
      <c r="L532" s="563" t="s">
        <v>76</v>
      </c>
      <c r="M532" s="551"/>
      <c r="N532" s="551"/>
      <c r="O532" s="551"/>
      <c r="P532" s="551"/>
      <c r="Q532" s="440"/>
      <c r="R532" s="440" t="s">
        <v>1584</v>
      </c>
      <c r="S532" s="440" t="s">
        <v>1584</v>
      </c>
      <c r="T532" s="440" t="s">
        <v>1584</v>
      </c>
      <c r="U532" s="440" t="s">
        <v>1584</v>
      </c>
      <c r="V532" s="440" t="s">
        <v>1584</v>
      </c>
      <c r="W532" s="440" t="s">
        <v>1584</v>
      </c>
      <c r="X532" s="447"/>
      <c r="Y532" s="447" t="s">
        <v>1584</v>
      </c>
      <c r="Z532" s="447" t="s">
        <v>1584</v>
      </c>
      <c r="AA532" s="448" t="s">
        <v>1584</v>
      </c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44"/>
    </row>
    <row r="533" spans="1:47" s="5" customFormat="1" ht="24">
      <c r="A533" s="563" t="s">
        <v>77</v>
      </c>
      <c r="B533" s="439" t="s">
        <v>1577</v>
      </c>
      <c r="C533" s="439"/>
      <c r="D533" s="440"/>
      <c r="E533" s="440" t="s">
        <v>361</v>
      </c>
      <c r="F533" s="440" t="s">
        <v>361</v>
      </c>
      <c r="G533" s="440">
        <v>2014</v>
      </c>
      <c r="H533" s="442">
        <v>28999.96</v>
      </c>
      <c r="I533" s="551" t="s">
        <v>2134</v>
      </c>
      <c r="J533" s="676"/>
      <c r="K533" s="440" t="s">
        <v>1582</v>
      </c>
      <c r="L533" s="563" t="s">
        <v>77</v>
      </c>
      <c r="M533" s="551"/>
      <c r="N533" s="551"/>
      <c r="O533" s="551"/>
      <c r="P533" s="551"/>
      <c r="Q533" s="440"/>
      <c r="R533" s="440" t="s">
        <v>1584</v>
      </c>
      <c r="S533" s="440" t="s">
        <v>1584</v>
      </c>
      <c r="T533" s="440" t="s">
        <v>1584</v>
      </c>
      <c r="U533" s="440" t="s">
        <v>1584</v>
      </c>
      <c r="V533" s="440" t="s">
        <v>1584</v>
      </c>
      <c r="W533" s="440" t="s">
        <v>1584</v>
      </c>
      <c r="X533" s="447"/>
      <c r="Y533" s="447" t="s">
        <v>1584</v>
      </c>
      <c r="Z533" s="447" t="s">
        <v>1584</v>
      </c>
      <c r="AA533" s="448" t="s">
        <v>1584</v>
      </c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44"/>
    </row>
    <row r="534" spans="1:47" s="5" customFormat="1" ht="264">
      <c r="A534" s="563" t="s">
        <v>78</v>
      </c>
      <c r="B534" s="439" t="s">
        <v>1578</v>
      </c>
      <c r="C534" s="439" t="s">
        <v>1351</v>
      </c>
      <c r="D534" s="440" t="s">
        <v>1164</v>
      </c>
      <c r="E534" s="440" t="s">
        <v>361</v>
      </c>
      <c r="F534" s="440" t="s">
        <v>361</v>
      </c>
      <c r="G534" s="440">
        <v>2018</v>
      </c>
      <c r="H534" s="442">
        <v>432343.28</v>
      </c>
      <c r="I534" s="551" t="s">
        <v>2134</v>
      </c>
      <c r="J534" s="676"/>
      <c r="K534" s="440" t="s">
        <v>1582</v>
      </c>
      <c r="L534" s="563" t="s">
        <v>78</v>
      </c>
      <c r="M534" s="551"/>
      <c r="N534" s="551"/>
      <c r="O534" s="551"/>
      <c r="P534" s="551"/>
      <c r="Q534" s="440" t="s">
        <v>1585</v>
      </c>
      <c r="R534" s="440" t="s">
        <v>1312</v>
      </c>
      <c r="S534" s="440" t="s">
        <v>1312</v>
      </c>
      <c r="T534" s="440" t="s">
        <v>1312</v>
      </c>
      <c r="U534" s="440" t="s">
        <v>1505</v>
      </c>
      <c r="V534" s="440" t="s">
        <v>1584</v>
      </c>
      <c r="W534" s="440" t="s">
        <v>1312</v>
      </c>
      <c r="X534" s="447"/>
      <c r="Y534" s="447">
        <v>3</v>
      </c>
      <c r="Z534" s="447" t="s">
        <v>1584</v>
      </c>
      <c r="AA534" s="448" t="s">
        <v>361</v>
      </c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44"/>
    </row>
    <row r="535" spans="1:47" s="5" customFormat="1" ht="180">
      <c r="A535" s="563" t="s">
        <v>79</v>
      </c>
      <c r="B535" s="439" t="s">
        <v>1363</v>
      </c>
      <c r="C535" s="439" t="s">
        <v>1579</v>
      </c>
      <c r="D535" s="440"/>
      <c r="E535" s="440" t="s">
        <v>361</v>
      </c>
      <c r="F535" s="440"/>
      <c r="G535" s="440">
        <v>2018</v>
      </c>
      <c r="H535" s="442">
        <v>61439</v>
      </c>
      <c r="I535" s="551" t="s">
        <v>2134</v>
      </c>
      <c r="J535" s="676"/>
      <c r="K535" s="440" t="s">
        <v>1582</v>
      </c>
      <c r="L535" s="563" t="s">
        <v>79</v>
      </c>
      <c r="M535" s="551"/>
      <c r="N535" s="551"/>
      <c r="O535" s="551"/>
      <c r="P535" s="551"/>
      <c r="Q535" s="440" t="s">
        <v>1586</v>
      </c>
      <c r="R535" s="440" t="s">
        <v>1587</v>
      </c>
      <c r="S535" s="440" t="s">
        <v>1584</v>
      </c>
      <c r="T535" s="440" t="s">
        <v>1584</v>
      </c>
      <c r="U535" s="440" t="s">
        <v>1584</v>
      </c>
      <c r="V535" s="440" t="s">
        <v>1584</v>
      </c>
      <c r="W535" s="440" t="s">
        <v>1584</v>
      </c>
      <c r="X535" s="447"/>
      <c r="Y535" s="447" t="s">
        <v>1584</v>
      </c>
      <c r="Z535" s="447" t="s">
        <v>1584</v>
      </c>
      <c r="AA535" s="448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44"/>
    </row>
    <row r="536" spans="1:47" s="5" customFormat="1" ht="108">
      <c r="A536" s="563" t="s">
        <v>80</v>
      </c>
      <c r="B536" s="439" t="s">
        <v>1362</v>
      </c>
      <c r="C536" s="439" t="s">
        <v>1580</v>
      </c>
      <c r="D536" s="440"/>
      <c r="E536" s="440" t="s">
        <v>361</v>
      </c>
      <c r="F536" s="440" t="s">
        <v>361</v>
      </c>
      <c r="G536" s="440">
        <v>2018</v>
      </c>
      <c r="H536" s="442">
        <v>48043.8</v>
      </c>
      <c r="I536" s="551" t="s">
        <v>2134</v>
      </c>
      <c r="J536" s="676"/>
      <c r="K536" s="440" t="s">
        <v>1582</v>
      </c>
      <c r="L536" s="563" t="s">
        <v>80</v>
      </c>
      <c r="M536" s="551"/>
      <c r="N536" s="551"/>
      <c r="O536" s="551"/>
      <c r="P536" s="551"/>
      <c r="Q536" s="440" t="s">
        <v>1588</v>
      </c>
      <c r="R536" s="440" t="s">
        <v>1584</v>
      </c>
      <c r="S536" s="440" t="s">
        <v>1584</v>
      </c>
      <c r="T536" s="440" t="s">
        <v>1584</v>
      </c>
      <c r="U536" s="440" t="s">
        <v>1584</v>
      </c>
      <c r="V536" s="440" t="s">
        <v>1584</v>
      </c>
      <c r="W536" s="440" t="s">
        <v>1584</v>
      </c>
      <c r="X536" s="447"/>
      <c r="Y536" s="447" t="s">
        <v>1584</v>
      </c>
      <c r="Z536" s="447" t="s">
        <v>1584</v>
      </c>
      <c r="AA536" s="448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44"/>
    </row>
    <row r="537" spans="1:47" s="5" customFormat="1" ht="84">
      <c r="A537" s="563" t="s">
        <v>81</v>
      </c>
      <c r="B537" s="625" t="s">
        <v>1362</v>
      </c>
      <c r="C537" s="625" t="s">
        <v>1580</v>
      </c>
      <c r="D537" s="441"/>
      <c r="E537" s="441" t="s">
        <v>361</v>
      </c>
      <c r="F537" s="441" t="s">
        <v>361</v>
      </c>
      <c r="G537" s="441">
        <v>2018</v>
      </c>
      <c r="H537" s="456">
        <v>1949.55</v>
      </c>
      <c r="I537" s="551" t="s">
        <v>2134</v>
      </c>
      <c r="J537" s="679"/>
      <c r="K537" s="441" t="s">
        <v>1582</v>
      </c>
      <c r="L537" s="563" t="s">
        <v>81</v>
      </c>
      <c r="M537" s="551"/>
      <c r="N537" s="551"/>
      <c r="O537" s="551"/>
      <c r="P537" s="551"/>
      <c r="Q537" s="440" t="s">
        <v>1589</v>
      </c>
      <c r="R537" s="440" t="s">
        <v>1584</v>
      </c>
      <c r="S537" s="440" t="s">
        <v>1584</v>
      </c>
      <c r="T537" s="440" t="s">
        <v>1584</v>
      </c>
      <c r="U537" s="440" t="s">
        <v>1584</v>
      </c>
      <c r="V537" s="440" t="s">
        <v>1584</v>
      </c>
      <c r="W537" s="440" t="s">
        <v>1584</v>
      </c>
      <c r="X537" s="447"/>
      <c r="Y537" s="447" t="s">
        <v>1584</v>
      </c>
      <c r="Z537" s="447" t="s">
        <v>1584</v>
      </c>
      <c r="AA537" s="448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44"/>
    </row>
    <row r="538" spans="1:47" s="5" customFormat="1" ht="24">
      <c r="A538" s="563" t="s">
        <v>82</v>
      </c>
      <c r="B538" s="439" t="s">
        <v>876</v>
      </c>
      <c r="C538" s="439"/>
      <c r="D538" s="440" t="s">
        <v>1164</v>
      </c>
      <c r="E538" s="440" t="s">
        <v>361</v>
      </c>
      <c r="F538" s="440" t="s">
        <v>361</v>
      </c>
      <c r="G538" s="440">
        <v>1939</v>
      </c>
      <c r="H538" s="442">
        <v>4432</v>
      </c>
      <c r="I538" s="551" t="s">
        <v>2134</v>
      </c>
      <c r="J538" s="676"/>
      <c r="K538" s="440" t="s">
        <v>1582</v>
      </c>
      <c r="L538" s="563" t="s">
        <v>82</v>
      </c>
      <c r="M538" s="551"/>
      <c r="N538" s="551"/>
      <c r="O538" s="551"/>
      <c r="P538" s="551"/>
      <c r="Q538" s="551"/>
      <c r="R538" s="551"/>
      <c r="S538" s="551"/>
      <c r="T538" s="551"/>
      <c r="U538" s="551"/>
      <c r="V538" s="551"/>
      <c r="W538" s="551"/>
      <c r="X538" s="551"/>
      <c r="Y538" s="551"/>
      <c r="Z538" s="551"/>
      <c r="AA538" s="572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44"/>
    </row>
    <row r="539" spans="1:47" s="3" customFormat="1">
      <c r="A539" s="696" t="s">
        <v>37</v>
      </c>
      <c r="B539" s="706"/>
      <c r="C539" s="539"/>
      <c r="D539" s="539"/>
      <c r="E539" s="539"/>
      <c r="F539" s="539"/>
      <c r="G539" s="540"/>
      <c r="H539" s="541">
        <f>SUM(H530:H538)</f>
        <v>3912213.8899999997</v>
      </c>
      <c r="I539" s="559"/>
      <c r="J539" s="543"/>
      <c r="K539" s="544"/>
      <c r="L539" s="544"/>
      <c r="M539" s="544"/>
      <c r="N539" s="544"/>
      <c r="O539" s="544"/>
      <c r="P539" s="544"/>
      <c r="Q539" s="544"/>
      <c r="R539" s="545"/>
      <c r="S539" s="545"/>
      <c r="T539" s="545"/>
      <c r="U539" s="545"/>
      <c r="V539" s="545"/>
      <c r="W539" s="545"/>
      <c r="X539" s="545"/>
      <c r="Y539" s="545"/>
      <c r="Z539" s="545"/>
      <c r="AA539" s="546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</row>
    <row r="540" spans="1:47" s="29" customFormat="1">
      <c r="A540" s="688" t="s">
        <v>135</v>
      </c>
      <c r="B540" s="689"/>
      <c r="C540" s="689"/>
      <c r="D540" s="690"/>
      <c r="E540" s="549"/>
      <c r="F540" s="549"/>
      <c r="G540" s="549"/>
      <c r="H540" s="562"/>
      <c r="I540" s="548"/>
      <c r="J540" s="549"/>
      <c r="K540" s="549"/>
      <c r="L540" s="549"/>
      <c r="M540" s="549"/>
      <c r="N540" s="549"/>
      <c r="O540" s="549"/>
      <c r="P540" s="549"/>
      <c r="Q540" s="549"/>
      <c r="R540" s="549"/>
      <c r="S540" s="549"/>
      <c r="T540" s="549"/>
      <c r="U540" s="549"/>
      <c r="V540" s="549"/>
      <c r="W540" s="549"/>
      <c r="X540" s="549"/>
      <c r="Y540" s="549"/>
      <c r="Z540" s="549"/>
      <c r="AA540" s="550"/>
      <c r="AB540" s="28"/>
      <c r="AC540" s="28"/>
      <c r="AD540" s="28"/>
      <c r="AE540" s="28"/>
      <c r="AF540" s="28"/>
      <c r="AG540" s="28"/>
      <c r="AH540" s="28"/>
      <c r="AI540" s="28"/>
      <c r="AJ540" s="28"/>
      <c r="AK540" s="28"/>
      <c r="AL540" s="28"/>
      <c r="AM540" s="28"/>
      <c r="AN540" s="28"/>
      <c r="AO540" s="28"/>
      <c r="AP540" s="28"/>
      <c r="AQ540" s="28"/>
      <c r="AR540" s="28"/>
      <c r="AS540" s="28"/>
      <c r="AT540" s="28"/>
      <c r="AU540" s="28"/>
    </row>
    <row r="541" spans="1:47" s="5" customFormat="1" ht="48">
      <c r="A541" s="551" t="s">
        <v>74</v>
      </c>
      <c r="B541" s="601" t="s">
        <v>757</v>
      </c>
      <c r="C541" s="601" t="s">
        <v>1615</v>
      </c>
      <c r="D541" s="602" t="s">
        <v>1507</v>
      </c>
      <c r="E541" s="626" t="s">
        <v>1282</v>
      </c>
      <c r="F541" s="451" t="s">
        <v>1282</v>
      </c>
      <c r="G541" s="627">
        <v>1967</v>
      </c>
      <c r="H541" s="628">
        <v>6915000</v>
      </c>
      <c r="I541" s="441" t="s">
        <v>2133</v>
      </c>
      <c r="J541" s="621" t="s">
        <v>1619</v>
      </c>
      <c r="K541" s="551" t="s">
        <v>140</v>
      </c>
      <c r="L541" s="551" t="s">
        <v>74</v>
      </c>
      <c r="M541" s="551" t="s">
        <v>1620</v>
      </c>
      <c r="N541" s="551" t="s">
        <v>1621</v>
      </c>
      <c r="O541" s="551" t="s">
        <v>1622</v>
      </c>
      <c r="P541" s="602" t="s">
        <v>1627</v>
      </c>
      <c r="Q541" s="602"/>
      <c r="R541" s="602" t="s">
        <v>1628</v>
      </c>
      <c r="S541" s="602" t="s">
        <v>1628</v>
      </c>
      <c r="T541" s="602" t="s">
        <v>1372</v>
      </c>
      <c r="U541" s="602" t="s">
        <v>1628</v>
      </c>
      <c r="V541" s="563" t="s">
        <v>1584</v>
      </c>
      <c r="W541" s="563" t="s">
        <v>1372</v>
      </c>
      <c r="X541" s="563">
        <v>1380.75</v>
      </c>
      <c r="Y541" s="569">
        <v>2</v>
      </c>
      <c r="Z541" s="569" t="s">
        <v>1629</v>
      </c>
      <c r="AA541" s="609" t="s">
        <v>129</v>
      </c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 s="15"/>
    </row>
    <row r="542" spans="1:47" s="5" customFormat="1" ht="24">
      <c r="A542" s="551" t="s">
        <v>75</v>
      </c>
      <c r="B542" s="607" t="s">
        <v>1616</v>
      </c>
      <c r="C542" s="607" t="s">
        <v>1617</v>
      </c>
      <c r="D542" s="496" t="s">
        <v>1507</v>
      </c>
      <c r="E542" s="629" t="s">
        <v>1282</v>
      </c>
      <c r="F542" s="451" t="s">
        <v>1282</v>
      </c>
      <c r="G542" s="630">
        <v>1967</v>
      </c>
      <c r="H542" s="495">
        <v>73000</v>
      </c>
      <c r="I542" s="441" t="s">
        <v>2133</v>
      </c>
      <c r="J542" s="621" t="s">
        <v>1623</v>
      </c>
      <c r="K542" s="551" t="s">
        <v>140</v>
      </c>
      <c r="L542" s="551" t="s">
        <v>75</v>
      </c>
      <c r="M542" s="551" t="s">
        <v>1624</v>
      </c>
      <c r="N542" s="551" t="s">
        <v>1623</v>
      </c>
      <c r="O542" s="551" t="s">
        <v>1625</v>
      </c>
      <c r="P542" s="602" t="s">
        <v>1627</v>
      </c>
      <c r="Q542" s="496"/>
      <c r="R542" s="496" t="s">
        <v>1630</v>
      </c>
      <c r="S542" s="496" t="s">
        <v>1584</v>
      </c>
      <c r="T542" s="496" t="s">
        <v>1584</v>
      </c>
      <c r="U542" s="496" t="s">
        <v>1584</v>
      </c>
      <c r="V542" s="440" t="s">
        <v>1584</v>
      </c>
      <c r="W542" s="440" t="s">
        <v>1584</v>
      </c>
      <c r="X542" s="440">
        <v>32.11</v>
      </c>
      <c r="Y542" s="447"/>
      <c r="Z542" s="447" t="s">
        <v>129</v>
      </c>
      <c r="AA542" s="448" t="s">
        <v>129</v>
      </c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 s="15"/>
    </row>
    <row r="543" spans="1:47" s="5" customFormat="1">
      <c r="A543" s="551" t="s">
        <v>76</v>
      </c>
      <c r="B543" s="607" t="s">
        <v>1618</v>
      </c>
      <c r="C543" s="607"/>
      <c r="D543" s="496"/>
      <c r="E543" s="496"/>
      <c r="F543" s="631"/>
      <c r="G543" s="496">
        <v>2010</v>
      </c>
      <c r="H543" s="495">
        <v>36889.46</v>
      </c>
      <c r="I543" s="441" t="s">
        <v>2134</v>
      </c>
      <c r="J543" s="621"/>
      <c r="K543" s="551"/>
      <c r="L543" s="551" t="s">
        <v>76</v>
      </c>
      <c r="M543" s="551"/>
      <c r="N543" s="551"/>
      <c r="O543" s="551"/>
      <c r="P543" s="496"/>
      <c r="Q543" s="496"/>
      <c r="R543" s="496"/>
      <c r="S543" s="496"/>
      <c r="T543" s="496"/>
      <c r="U543" s="496"/>
      <c r="V543" s="440"/>
      <c r="W543" s="440"/>
      <c r="X543" s="440"/>
      <c r="Y543" s="447"/>
      <c r="Z543" s="447"/>
      <c r="AA543" s="448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</row>
    <row r="544" spans="1:47" s="5" customFormat="1" ht="24">
      <c r="A544" s="551" t="s">
        <v>77</v>
      </c>
      <c r="B544" s="439" t="s">
        <v>757</v>
      </c>
      <c r="C544" s="601" t="s">
        <v>1615</v>
      </c>
      <c r="D544" s="440"/>
      <c r="E544" s="440"/>
      <c r="F544" s="440"/>
      <c r="G544" s="440"/>
      <c r="H544" s="456">
        <v>2013000</v>
      </c>
      <c r="I544" s="441" t="s">
        <v>2133</v>
      </c>
      <c r="J544" s="621"/>
      <c r="K544" s="551" t="s">
        <v>1626</v>
      </c>
      <c r="L544" s="551" t="s">
        <v>77</v>
      </c>
      <c r="M544" s="551"/>
      <c r="N544" s="551"/>
      <c r="O544" s="551"/>
      <c r="P544" s="440"/>
      <c r="Q544" s="440"/>
      <c r="R544" s="440"/>
      <c r="S544" s="440"/>
      <c r="T544" s="440"/>
      <c r="U544" s="440"/>
      <c r="V544" s="440"/>
      <c r="W544" s="440"/>
      <c r="X544" s="447">
        <v>402</v>
      </c>
      <c r="Y544" s="447"/>
      <c r="Z544" s="447"/>
      <c r="AA544" s="448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 s="15"/>
    </row>
    <row r="545" spans="1:47" s="3" customFormat="1">
      <c r="A545" s="703" t="s">
        <v>37</v>
      </c>
      <c r="B545" s="704"/>
      <c r="C545" s="539"/>
      <c r="D545" s="539"/>
      <c r="E545" s="539"/>
      <c r="F545" s="539"/>
      <c r="G545" s="540"/>
      <c r="H545" s="541">
        <f>SUM(H541:H544)</f>
        <v>9037889.4600000009</v>
      </c>
      <c r="I545" s="559"/>
      <c r="J545" s="543"/>
      <c r="K545" s="544"/>
      <c r="L545" s="544"/>
      <c r="M545" s="544"/>
      <c r="N545" s="544"/>
      <c r="O545" s="544"/>
      <c r="P545" s="544"/>
      <c r="Q545" s="544"/>
      <c r="R545" s="545"/>
      <c r="S545" s="545"/>
      <c r="T545" s="545"/>
      <c r="U545" s="545"/>
      <c r="V545" s="545"/>
      <c r="W545" s="545"/>
      <c r="X545" s="545"/>
      <c r="Y545" s="545"/>
      <c r="Z545" s="545"/>
      <c r="AA545" s="546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</row>
    <row r="546" spans="1:47" s="29" customFormat="1">
      <c r="A546" s="688" t="s">
        <v>136</v>
      </c>
      <c r="B546" s="689"/>
      <c r="C546" s="689"/>
      <c r="D546" s="689"/>
      <c r="E546" s="689"/>
      <c r="F546" s="689"/>
      <c r="G546" s="690"/>
      <c r="H546" s="562"/>
      <c r="I546" s="548"/>
      <c r="J546" s="549"/>
      <c r="K546" s="549"/>
      <c r="L546" s="549"/>
      <c r="M546" s="549"/>
      <c r="N546" s="549"/>
      <c r="O546" s="549"/>
      <c r="P546" s="549"/>
      <c r="Q546" s="549"/>
      <c r="R546" s="549"/>
      <c r="S546" s="549"/>
      <c r="T546" s="549"/>
      <c r="U546" s="549"/>
      <c r="V546" s="549"/>
      <c r="W546" s="549"/>
      <c r="X546" s="549"/>
      <c r="Y546" s="549"/>
      <c r="Z546" s="549"/>
      <c r="AA546" s="550"/>
      <c r="AB546" s="28"/>
      <c r="AC546" s="28"/>
      <c r="AD546" s="28"/>
      <c r="AE546" s="28"/>
      <c r="AF546" s="28"/>
      <c r="AG546" s="28"/>
      <c r="AH546" s="28"/>
      <c r="AI546" s="28"/>
      <c r="AJ546" s="28"/>
      <c r="AK546" s="28"/>
      <c r="AL546" s="28"/>
      <c r="AM546" s="28"/>
      <c r="AN546" s="28"/>
      <c r="AO546" s="28"/>
      <c r="AP546" s="28"/>
      <c r="AQ546" s="28"/>
      <c r="AR546" s="28"/>
      <c r="AS546" s="28"/>
      <c r="AT546" s="28"/>
      <c r="AU546" s="28"/>
    </row>
    <row r="547" spans="1:47" s="5" customFormat="1" ht="24">
      <c r="A547" s="551" t="s">
        <v>74</v>
      </c>
      <c r="B547" s="582" t="s">
        <v>1644</v>
      </c>
      <c r="C547" s="582" t="s">
        <v>1351</v>
      </c>
      <c r="D547" s="563" t="s">
        <v>128</v>
      </c>
      <c r="E547" s="563" t="s">
        <v>129</v>
      </c>
      <c r="F547" s="563" t="s">
        <v>129</v>
      </c>
      <c r="G547" s="563">
        <v>1924</v>
      </c>
      <c r="H547" s="584">
        <v>3519543.99</v>
      </c>
      <c r="I547" s="441" t="s">
        <v>2134</v>
      </c>
      <c r="J547" s="675" t="s">
        <v>1652</v>
      </c>
      <c r="K547" s="563" t="s">
        <v>1653</v>
      </c>
      <c r="L547" s="551" t="s">
        <v>74</v>
      </c>
      <c r="M547" s="551"/>
      <c r="N547" s="551"/>
      <c r="O547" s="551"/>
      <c r="P547" s="551"/>
      <c r="Q547" s="551"/>
      <c r="R547" s="551"/>
      <c r="S547" s="551"/>
      <c r="T547" s="551"/>
      <c r="U547" s="551"/>
      <c r="V547" s="551"/>
      <c r="W547" s="551"/>
      <c r="X547" s="551"/>
      <c r="Y547" s="551"/>
      <c r="Z547" s="551"/>
      <c r="AA547" s="572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  <c r="AU547" s="15"/>
    </row>
    <row r="548" spans="1:47" s="5" customFormat="1">
      <c r="A548" s="551" t="s">
        <v>75</v>
      </c>
      <c r="B548" s="439" t="s">
        <v>1645</v>
      </c>
      <c r="C548" s="439" t="s">
        <v>1351</v>
      </c>
      <c r="D548" s="440" t="s">
        <v>128</v>
      </c>
      <c r="E548" s="440" t="s">
        <v>129</v>
      </c>
      <c r="F548" s="440" t="s">
        <v>129</v>
      </c>
      <c r="G548" s="440">
        <v>1969</v>
      </c>
      <c r="H548" s="442">
        <v>263862.59000000003</v>
      </c>
      <c r="I548" s="441" t="s">
        <v>2134</v>
      </c>
      <c r="J548" s="676" t="s">
        <v>1583</v>
      </c>
      <c r="K548" s="440" t="s">
        <v>1654</v>
      </c>
      <c r="L548" s="551" t="s">
        <v>75</v>
      </c>
      <c r="M548" s="551"/>
      <c r="N548" s="551"/>
      <c r="O548" s="551"/>
      <c r="P548" s="551"/>
      <c r="Q548" s="551"/>
      <c r="R548" s="551"/>
      <c r="S548" s="551"/>
      <c r="T548" s="551"/>
      <c r="U548" s="551"/>
      <c r="V548" s="551"/>
      <c r="W548" s="551"/>
      <c r="X548" s="551"/>
      <c r="Y548" s="551"/>
      <c r="Z548" s="551"/>
      <c r="AA548" s="572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  <c r="AU548" s="15"/>
    </row>
    <row r="549" spans="1:47" s="5" customFormat="1" ht="24">
      <c r="A549" s="551" t="s">
        <v>76</v>
      </c>
      <c r="B549" s="439" t="s">
        <v>1646</v>
      </c>
      <c r="C549" s="439" t="s">
        <v>1351</v>
      </c>
      <c r="D549" s="440" t="s">
        <v>128</v>
      </c>
      <c r="E549" s="440" t="s">
        <v>129</v>
      </c>
      <c r="F549" s="440" t="s">
        <v>129</v>
      </c>
      <c r="G549" s="440"/>
      <c r="H549" s="442">
        <v>205779</v>
      </c>
      <c r="I549" s="441" t="s">
        <v>2134</v>
      </c>
      <c r="J549" s="676" t="s">
        <v>1655</v>
      </c>
      <c r="K549" s="440" t="s">
        <v>1656</v>
      </c>
      <c r="L549" s="551" t="s">
        <v>76</v>
      </c>
      <c r="M549" s="551"/>
      <c r="N549" s="551"/>
      <c r="O549" s="551"/>
      <c r="P549" s="551"/>
      <c r="Q549" s="551"/>
      <c r="R549" s="551"/>
      <c r="S549" s="551"/>
      <c r="T549" s="551"/>
      <c r="U549" s="551"/>
      <c r="V549" s="551"/>
      <c r="W549" s="551"/>
      <c r="X549" s="551"/>
      <c r="Y549" s="551"/>
      <c r="Z549" s="551"/>
      <c r="AA549" s="572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  <c r="AU549" s="15"/>
    </row>
    <row r="550" spans="1:47" s="5" customFormat="1">
      <c r="A550" s="551" t="s">
        <v>77</v>
      </c>
      <c r="B550" s="439" t="s">
        <v>1657</v>
      </c>
      <c r="C550" s="632"/>
      <c r="D550" s="633"/>
      <c r="E550" s="633"/>
      <c r="F550" s="633"/>
      <c r="G550" s="633"/>
      <c r="H550" s="442">
        <v>278046.36</v>
      </c>
      <c r="I550" s="441" t="s">
        <v>2134</v>
      </c>
      <c r="J550" s="621"/>
      <c r="K550" s="551"/>
      <c r="L550" s="551" t="s">
        <v>77</v>
      </c>
      <c r="M550" s="551"/>
      <c r="N550" s="551"/>
      <c r="O550" s="551"/>
      <c r="P550" s="551"/>
      <c r="Q550" s="551"/>
      <c r="R550" s="551"/>
      <c r="S550" s="551"/>
      <c r="T550" s="551"/>
      <c r="U550" s="551"/>
      <c r="V550" s="551"/>
      <c r="W550" s="551"/>
      <c r="X550" s="551"/>
      <c r="Y550" s="551"/>
      <c r="Z550" s="551"/>
      <c r="AA550" s="572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  <c r="AU550" s="15"/>
    </row>
    <row r="551" spans="1:47" s="5" customFormat="1">
      <c r="A551" s="551" t="s">
        <v>78</v>
      </c>
      <c r="B551" s="439" t="s">
        <v>1647</v>
      </c>
      <c r="C551" s="439" t="s">
        <v>1371</v>
      </c>
      <c r="D551" s="440"/>
      <c r="E551" s="440"/>
      <c r="F551" s="440"/>
      <c r="G551" s="440"/>
      <c r="H551" s="442">
        <v>9392</v>
      </c>
      <c r="I551" s="441" t="s">
        <v>2134</v>
      </c>
      <c r="J551" s="621"/>
      <c r="K551" s="551"/>
      <c r="L551" s="551" t="s">
        <v>78</v>
      </c>
      <c r="M551" s="551"/>
      <c r="N551" s="551"/>
      <c r="O551" s="551"/>
      <c r="P551" s="551"/>
      <c r="Q551" s="551"/>
      <c r="R551" s="551"/>
      <c r="S551" s="551"/>
      <c r="T551" s="551"/>
      <c r="U551" s="551"/>
      <c r="V551" s="551"/>
      <c r="W551" s="551"/>
      <c r="X551" s="551"/>
      <c r="Y551" s="551"/>
      <c r="Z551" s="551"/>
      <c r="AA551" s="572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  <c r="AU551" s="15"/>
    </row>
    <row r="552" spans="1:47" s="5" customFormat="1">
      <c r="A552" s="551" t="s">
        <v>79</v>
      </c>
      <c r="B552" s="439" t="s">
        <v>1648</v>
      </c>
      <c r="C552" s="439" t="s">
        <v>1371</v>
      </c>
      <c r="D552" s="440"/>
      <c r="E552" s="440"/>
      <c r="F552" s="440"/>
      <c r="G552" s="440"/>
      <c r="H552" s="442">
        <v>11033.9</v>
      </c>
      <c r="I552" s="441" t="s">
        <v>2134</v>
      </c>
      <c r="J552" s="621"/>
      <c r="K552" s="551"/>
      <c r="L552" s="551" t="s">
        <v>79</v>
      </c>
      <c r="M552" s="551"/>
      <c r="N552" s="551"/>
      <c r="O552" s="551"/>
      <c r="P552" s="551"/>
      <c r="Q552" s="551"/>
      <c r="R552" s="551"/>
      <c r="S552" s="551"/>
      <c r="T552" s="551"/>
      <c r="U552" s="551"/>
      <c r="V552" s="551"/>
      <c r="W552" s="551"/>
      <c r="X552" s="551"/>
      <c r="Y552" s="551"/>
      <c r="Z552" s="551"/>
      <c r="AA552" s="572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  <c r="AU552" s="15"/>
    </row>
    <row r="553" spans="1:47" s="5" customFormat="1">
      <c r="A553" s="551" t="s">
        <v>80</v>
      </c>
      <c r="B553" s="439" t="s">
        <v>879</v>
      </c>
      <c r="C553" s="632"/>
      <c r="D553" s="633"/>
      <c r="E553" s="633"/>
      <c r="F553" s="633"/>
      <c r="G553" s="633"/>
      <c r="H553" s="442">
        <v>127920</v>
      </c>
      <c r="I553" s="441" t="s">
        <v>2134</v>
      </c>
      <c r="J553" s="621"/>
      <c r="K553" s="551"/>
      <c r="L553" s="551" t="s">
        <v>80</v>
      </c>
      <c r="M553" s="551"/>
      <c r="N553" s="551"/>
      <c r="O553" s="551"/>
      <c r="P553" s="551"/>
      <c r="Q553" s="551"/>
      <c r="R553" s="551"/>
      <c r="S553" s="551"/>
      <c r="T553" s="551"/>
      <c r="U553" s="551"/>
      <c r="V553" s="551"/>
      <c r="W553" s="551"/>
      <c r="X553" s="551"/>
      <c r="Y553" s="551"/>
      <c r="Z553" s="551"/>
      <c r="AA553" s="572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</row>
    <row r="554" spans="1:47" s="5" customFormat="1">
      <c r="A554" s="551" t="s">
        <v>81</v>
      </c>
      <c r="B554" s="439" t="s">
        <v>1649</v>
      </c>
      <c r="C554" s="439"/>
      <c r="D554" s="440"/>
      <c r="E554" s="440"/>
      <c r="F554" s="440"/>
      <c r="G554" s="440"/>
      <c r="H554" s="442">
        <v>5963.3</v>
      </c>
      <c r="I554" s="441" t="s">
        <v>2134</v>
      </c>
      <c r="J554" s="621"/>
      <c r="K554" s="551"/>
      <c r="L554" s="551" t="s">
        <v>81</v>
      </c>
      <c r="M554" s="551"/>
      <c r="N554" s="551"/>
      <c r="O554" s="551"/>
      <c r="P554" s="551"/>
      <c r="Q554" s="551"/>
      <c r="R554" s="551"/>
      <c r="S554" s="551"/>
      <c r="T554" s="551"/>
      <c r="U554" s="551"/>
      <c r="V554" s="551"/>
      <c r="W554" s="551"/>
      <c r="X554" s="551"/>
      <c r="Y554" s="551"/>
      <c r="Z554" s="551"/>
      <c r="AA554" s="572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  <c r="AU554" s="15"/>
    </row>
    <row r="555" spans="1:47" s="5" customFormat="1">
      <c r="A555" s="551" t="s">
        <v>82</v>
      </c>
      <c r="B555" s="439" t="s">
        <v>1650</v>
      </c>
      <c r="C555" s="439"/>
      <c r="D555" s="440"/>
      <c r="E555" s="440"/>
      <c r="F555" s="440"/>
      <c r="G555" s="440"/>
      <c r="H555" s="442">
        <v>63156.07</v>
      </c>
      <c r="I555" s="441" t="s">
        <v>2134</v>
      </c>
      <c r="J555" s="621"/>
      <c r="K555" s="551"/>
      <c r="L555" s="551" t="s">
        <v>82</v>
      </c>
      <c r="M555" s="551"/>
      <c r="N555" s="551"/>
      <c r="O555" s="551"/>
      <c r="P555" s="551"/>
      <c r="Q555" s="551"/>
      <c r="R555" s="551"/>
      <c r="S555" s="551"/>
      <c r="T555" s="551"/>
      <c r="U555" s="551"/>
      <c r="V555" s="551"/>
      <c r="W555" s="551"/>
      <c r="X555" s="551"/>
      <c r="Y555" s="551"/>
      <c r="Z555" s="551"/>
      <c r="AA555" s="572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  <c r="AU555" s="15"/>
    </row>
    <row r="556" spans="1:47" s="5" customFormat="1">
      <c r="A556" s="551" t="s">
        <v>83</v>
      </c>
      <c r="B556" s="439" t="s">
        <v>1651</v>
      </c>
      <c r="C556" s="439"/>
      <c r="D556" s="440"/>
      <c r="E556" s="440"/>
      <c r="F556" s="440"/>
      <c r="G556" s="440"/>
      <c r="H556" s="442">
        <v>160238.98000000001</v>
      </c>
      <c r="I556" s="441" t="s">
        <v>2134</v>
      </c>
      <c r="J556" s="621"/>
      <c r="K556" s="551"/>
      <c r="L556" s="551" t="s">
        <v>83</v>
      </c>
      <c r="M556" s="551"/>
      <c r="N556" s="551"/>
      <c r="O556" s="551"/>
      <c r="P556" s="551"/>
      <c r="Q556" s="551"/>
      <c r="R556" s="551"/>
      <c r="S556" s="551"/>
      <c r="T556" s="551"/>
      <c r="U556" s="551"/>
      <c r="V556" s="551"/>
      <c r="W556" s="551"/>
      <c r="X556" s="551"/>
      <c r="Y556" s="551"/>
      <c r="Z556" s="551"/>
      <c r="AA556" s="572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  <c r="AU556" s="15"/>
    </row>
    <row r="557" spans="1:47" s="5" customFormat="1">
      <c r="A557" s="551" t="s">
        <v>84</v>
      </c>
      <c r="B557" s="439" t="s">
        <v>1363</v>
      </c>
      <c r="C557" s="439"/>
      <c r="D557" s="440"/>
      <c r="E557" s="440"/>
      <c r="F557" s="440"/>
      <c r="G557" s="440"/>
      <c r="H557" s="442">
        <v>111439</v>
      </c>
      <c r="I557" s="441" t="s">
        <v>2134</v>
      </c>
      <c r="J557" s="621"/>
      <c r="K557" s="551"/>
      <c r="L557" s="551" t="s">
        <v>84</v>
      </c>
      <c r="M557" s="551"/>
      <c r="N557" s="551"/>
      <c r="O557" s="551"/>
      <c r="P557" s="551"/>
      <c r="Q557" s="551"/>
      <c r="R557" s="551"/>
      <c r="S557" s="551"/>
      <c r="T557" s="551"/>
      <c r="U557" s="551"/>
      <c r="V557" s="551"/>
      <c r="W557" s="551"/>
      <c r="X557" s="551"/>
      <c r="Y557" s="551"/>
      <c r="Z557" s="551"/>
      <c r="AA557" s="572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</row>
    <row r="558" spans="1:47" s="3" customFormat="1">
      <c r="A558" s="696" t="s">
        <v>37</v>
      </c>
      <c r="B558" s="706"/>
      <c r="C558" s="706"/>
      <c r="D558" s="706"/>
      <c r="E558" s="539"/>
      <c r="F558" s="539"/>
      <c r="G558" s="540"/>
      <c r="H558" s="541">
        <f>SUM(H547:H557)</f>
        <v>4756375.1900000013</v>
      </c>
      <c r="I558" s="559"/>
      <c r="J558" s="543"/>
      <c r="K558" s="544"/>
      <c r="L558" s="544"/>
      <c r="M558" s="544"/>
      <c r="N558" s="544"/>
      <c r="O558" s="544"/>
      <c r="P558" s="544"/>
      <c r="Q558" s="544"/>
      <c r="R558" s="545"/>
      <c r="S558" s="545"/>
      <c r="T558" s="545"/>
      <c r="U558" s="545"/>
      <c r="V558" s="545"/>
      <c r="W558" s="545"/>
      <c r="X558" s="545"/>
      <c r="Y558" s="545"/>
      <c r="Z558" s="545"/>
      <c r="AA558" s="546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</row>
    <row r="559" spans="1:47" s="29" customFormat="1">
      <c r="A559" s="688" t="s">
        <v>137</v>
      </c>
      <c r="B559" s="689"/>
      <c r="C559" s="689"/>
      <c r="D559" s="689"/>
      <c r="E559" s="689"/>
      <c r="F559" s="689"/>
      <c r="G559" s="689"/>
      <c r="H559" s="690"/>
      <c r="I559" s="548"/>
      <c r="J559" s="549"/>
      <c r="K559" s="549"/>
      <c r="L559" s="549"/>
      <c r="M559" s="549"/>
      <c r="N559" s="549"/>
      <c r="O559" s="549"/>
      <c r="P559" s="549"/>
      <c r="Q559" s="549"/>
      <c r="R559" s="549"/>
      <c r="S559" s="549"/>
      <c r="T559" s="549"/>
      <c r="U559" s="549"/>
      <c r="V559" s="549"/>
      <c r="W559" s="549"/>
      <c r="X559" s="549"/>
      <c r="Y559" s="549"/>
      <c r="Z559" s="549"/>
      <c r="AA559" s="550"/>
      <c r="AB559" s="28"/>
      <c r="AC559" s="28"/>
      <c r="AD559" s="28"/>
      <c r="AE559" s="28"/>
      <c r="AF559" s="28"/>
      <c r="AG559" s="28"/>
      <c r="AH559" s="28"/>
      <c r="AI559" s="28"/>
      <c r="AJ559" s="28"/>
      <c r="AK559" s="28"/>
      <c r="AL559" s="28"/>
      <c r="AM559" s="28"/>
      <c r="AN559" s="28"/>
      <c r="AO559" s="28"/>
      <c r="AP559" s="28"/>
      <c r="AQ559" s="28"/>
      <c r="AR559" s="28"/>
      <c r="AS559" s="28"/>
      <c r="AT559" s="28"/>
      <c r="AU559" s="28"/>
    </row>
    <row r="560" spans="1:47" s="5" customFormat="1" ht="123.75">
      <c r="A560" s="152" t="s">
        <v>74</v>
      </c>
      <c r="B560" s="229" t="s">
        <v>2204</v>
      </c>
      <c r="C560" s="229" t="s">
        <v>2205</v>
      </c>
      <c r="D560" s="231" t="s">
        <v>2206</v>
      </c>
      <c r="E560" s="231" t="s">
        <v>2207</v>
      </c>
      <c r="F560" s="231" t="s">
        <v>2207</v>
      </c>
      <c r="G560" s="231">
        <v>1998</v>
      </c>
      <c r="H560" s="307">
        <v>423506.23</v>
      </c>
      <c r="I560" s="153"/>
      <c r="J560" s="680" t="s">
        <v>2216</v>
      </c>
      <c r="K560" s="229" t="s">
        <v>2217</v>
      </c>
      <c r="L560" s="152" t="s">
        <v>74</v>
      </c>
      <c r="M560" s="641" t="s">
        <v>2218</v>
      </c>
      <c r="N560" s="641" t="s">
        <v>2219</v>
      </c>
      <c r="O560" s="641" t="s">
        <v>2220</v>
      </c>
      <c r="R560" s="563" t="s">
        <v>1950</v>
      </c>
      <c r="S560" s="563" t="s">
        <v>1950</v>
      </c>
      <c r="T560" s="563" t="s">
        <v>1950</v>
      </c>
      <c r="U560" s="563" t="s">
        <v>1950</v>
      </c>
      <c r="V560" s="563" t="s">
        <v>2234</v>
      </c>
      <c r="W560" s="563" t="s">
        <v>1950</v>
      </c>
      <c r="X560" s="569" t="s">
        <v>2235</v>
      </c>
      <c r="Y560" s="569" t="s">
        <v>2236</v>
      </c>
      <c r="Z560" s="569" t="s">
        <v>129</v>
      </c>
      <c r="AA560" s="569" t="s">
        <v>129</v>
      </c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 s="15"/>
    </row>
    <row r="561" spans="1:47" s="5" customFormat="1" ht="51">
      <c r="A561" s="152" t="s">
        <v>75</v>
      </c>
      <c r="B561" s="230" t="s">
        <v>2208</v>
      </c>
      <c r="C561" s="230" t="s">
        <v>2209</v>
      </c>
      <c r="D561" s="208" t="s">
        <v>2206</v>
      </c>
      <c r="E561" s="208" t="s">
        <v>2207</v>
      </c>
      <c r="F561" s="208" t="s">
        <v>2207</v>
      </c>
      <c r="G561" s="208">
        <v>1998</v>
      </c>
      <c r="H561" s="308">
        <v>44991.13</v>
      </c>
      <c r="I561" s="153"/>
      <c r="J561" s="681" t="s">
        <v>2221</v>
      </c>
      <c r="K561" s="230" t="s">
        <v>2217</v>
      </c>
      <c r="L561" s="152" t="s">
        <v>75</v>
      </c>
      <c r="M561" s="642" t="s">
        <v>2222</v>
      </c>
      <c r="N561" s="642" t="s">
        <v>2223</v>
      </c>
      <c r="O561" s="642" t="s">
        <v>2224</v>
      </c>
      <c r="R561" s="636" t="s">
        <v>1950</v>
      </c>
      <c r="S561" s="636" t="s">
        <v>1950</v>
      </c>
      <c r="T561" s="636" t="s">
        <v>1950</v>
      </c>
      <c r="U561" s="636" t="s">
        <v>1950</v>
      </c>
      <c r="V561" s="636" t="s">
        <v>2234</v>
      </c>
      <c r="W561" s="636" t="s">
        <v>1950</v>
      </c>
      <c r="X561" s="447" t="s">
        <v>2237</v>
      </c>
      <c r="Y561" s="447" t="s">
        <v>2236</v>
      </c>
      <c r="Z561" s="447" t="s">
        <v>129</v>
      </c>
      <c r="AA561" s="447" t="s">
        <v>129</v>
      </c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  <c r="AT561" s="15"/>
      <c r="AU561" s="15"/>
    </row>
    <row r="562" spans="1:47" s="5" customFormat="1" ht="101.25">
      <c r="A562" s="152" t="s">
        <v>76</v>
      </c>
      <c r="B562" s="230" t="s">
        <v>2210</v>
      </c>
      <c r="C562" s="229" t="s">
        <v>2211</v>
      </c>
      <c r="D562" s="208" t="s">
        <v>2206</v>
      </c>
      <c r="E562" s="208" t="s">
        <v>2207</v>
      </c>
      <c r="F562" s="208" t="s">
        <v>2207</v>
      </c>
      <c r="G562" s="208">
        <v>2009</v>
      </c>
      <c r="H562" s="308">
        <v>219222.23</v>
      </c>
      <c r="I562" s="153"/>
      <c r="J562" s="681" t="s">
        <v>2225</v>
      </c>
      <c r="K562" s="230" t="s">
        <v>2226</v>
      </c>
      <c r="L562" s="152" t="s">
        <v>76</v>
      </c>
      <c r="M562" s="642" t="s">
        <v>2227</v>
      </c>
      <c r="N562" s="642" t="s">
        <v>2228</v>
      </c>
      <c r="O562" s="642" t="s">
        <v>2229</v>
      </c>
      <c r="R562" s="636" t="s">
        <v>1950</v>
      </c>
      <c r="S562" s="636" t="s">
        <v>1950</v>
      </c>
      <c r="T562" s="636" t="s">
        <v>1950</v>
      </c>
      <c r="U562" s="636" t="s">
        <v>1950</v>
      </c>
      <c r="V562" s="636" t="s">
        <v>2234</v>
      </c>
      <c r="W562" s="636" t="s">
        <v>1950</v>
      </c>
      <c r="X562" s="447" t="s">
        <v>2238</v>
      </c>
      <c r="Y562" s="447" t="s">
        <v>2236</v>
      </c>
      <c r="Z562" s="447" t="s">
        <v>129</v>
      </c>
      <c r="AA562" s="447" t="s">
        <v>129</v>
      </c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  <c r="AU562" s="15"/>
    </row>
    <row r="563" spans="1:47" s="5" customFormat="1" ht="25.5">
      <c r="A563" s="152" t="s">
        <v>77</v>
      </c>
      <c r="B563" s="230" t="s">
        <v>2212</v>
      </c>
      <c r="C563" s="230" t="s">
        <v>2213</v>
      </c>
      <c r="D563" s="208" t="s">
        <v>2206</v>
      </c>
      <c r="E563" s="208" t="s">
        <v>2207</v>
      </c>
      <c r="F563" s="208" t="s">
        <v>2207</v>
      </c>
      <c r="G563" s="208">
        <v>1987</v>
      </c>
      <c r="H563" s="308">
        <v>224580.81</v>
      </c>
      <c r="I563" s="153"/>
      <c r="J563" s="681" t="s">
        <v>2230</v>
      </c>
      <c r="K563" s="230" t="s">
        <v>1477</v>
      </c>
      <c r="L563" s="152" t="s">
        <v>77</v>
      </c>
      <c r="M563" s="642" t="s">
        <v>1368</v>
      </c>
      <c r="N563" s="642" t="s">
        <v>2223</v>
      </c>
      <c r="O563" s="642" t="s">
        <v>2231</v>
      </c>
      <c r="R563" s="636" t="s">
        <v>1950</v>
      </c>
      <c r="S563" s="636" t="s">
        <v>1950</v>
      </c>
      <c r="T563" s="636" t="s">
        <v>1950</v>
      </c>
      <c r="U563" s="636" t="s">
        <v>1950</v>
      </c>
      <c r="V563" s="636" t="s">
        <v>2234</v>
      </c>
      <c r="W563" s="636" t="s">
        <v>1950</v>
      </c>
      <c r="X563" s="447" t="s">
        <v>2239</v>
      </c>
      <c r="Y563" s="447">
        <v>3</v>
      </c>
      <c r="Z563" s="447" t="s">
        <v>128</v>
      </c>
      <c r="AA563" s="447" t="s">
        <v>129</v>
      </c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  <c r="AU563" s="15"/>
    </row>
    <row r="564" spans="1:47" s="5" customFormat="1" ht="33.75">
      <c r="A564" s="152" t="s">
        <v>78</v>
      </c>
      <c r="B564" s="230" t="s">
        <v>2214</v>
      </c>
      <c r="C564" s="230" t="s">
        <v>2215</v>
      </c>
      <c r="D564" s="208" t="s">
        <v>2206</v>
      </c>
      <c r="E564" s="208" t="s">
        <v>2207</v>
      </c>
      <c r="F564" s="208" t="s">
        <v>2207</v>
      </c>
      <c r="G564" s="208">
        <v>1974</v>
      </c>
      <c r="H564" s="308">
        <v>27108</v>
      </c>
      <c r="I564" s="153"/>
      <c r="J564" s="681"/>
      <c r="K564" s="230" t="s">
        <v>2217</v>
      </c>
      <c r="L564" s="152" t="s">
        <v>78</v>
      </c>
      <c r="M564" s="642" t="s">
        <v>2232</v>
      </c>
      <c r="N564" s="642" t="s">
        <v>2223</v>
      </c>
      <c r="O564" s="642" t="s">
        <v>2224</v>
      </c>
      <c r="R564" s="636" t="s">
        <v>1950</v>
      </c>
      <c r="S564" s="636" t="s">
        <v>1950</v>
      </c>
      <c r="T564" s="636" t="s">
        <v>2234</v>
      </c>
      <c r="U564" s="636" t="s">
        <v>1950</v>
      </c>
      <c r="V564" s="636" t="s">
        <v>2234</v>
      </c>
      <c r="W564" s="636" t="s">
        <v>1950</v>
      </c>
      <c r="X564" s="447">
        <v>65.52</v>
      </c>
      <c r="Y564" s="447" t="s">
        <v>2236</v>
      </c>
      <c r="Z564" s="447" t="s">
        <v>129</v>
      </c>
      <c r="AA564" s="447" t="s">
        <v>129</v>
      </c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  <c r="AT564" s="15"/>
      <c r="AU564" s="15"/>
    </row>
    <row r="565" spans="1:47" s="5" customFormat="1" ht="25.5">
      <c r="A565" s="152" t="s">
        <v>79</v>
      </c>
      <c r="B565" s="230" t="s">
        <v>1551</v>
      </c>
      <c r="C565" s="230"/>
      <c r="D565" s="208" t="s">
        <v>2206</v>
      </c>
      <c r="E565" s="208" t="s">
        <v>2207</v>
      </c>
      <c r="F565" s="208" t="s">
        <v>2207</v>
      </c>
      <c r="G565" s="208">
        <v>1974</v>
      </c>
      <c r="H565" s="308">
        <v>33721.71</v>
      </c>
      <c r="I565" s="153"/>
      <c r="J565" s="681"/>
      <c r="K565" s="230" t="s">
        <v>2217</v>
      </c>
      <c r="L565" s="152" t="s">
        <v>79</v>
      </c>
      <c r="M565" s="642" t="s">
        <v>2233</v>
      </c>
      <c r="N565" s="642" t="s">
        <v>143</v>
      </c>
      <c r="O565" s="642" t="s">
        <v>143</v>
      </c>
      <c r="R565" s="636" t="s">
        <v>2234</v>
      </c>
      <c r="S565" s="636" t="s">
        <v>2234</v>
      </c>
      <c r="T565" s="636" t="s">
        <v>2234</v>
      </c>
      <c r="U565" s="636" t="s">
        <v>2234</v>
      </c>
      <c r="V565" s="636" t="s">
        <v>2234</v>
      </c>
      <c r="W565" s="636" t="s">
        <v>2234</v>
      </c>
      <c r="X565" s="447" t="s">
        <v>2240</v>
      </c>
      <c r="Y565" s="447" t="s">
        <v>143</v>
      </c>
      <c r="Z565" s="447" t="s">
        <v>143</v>
      </c>
      <c r="AA565" s="447" t="s">
        <v>143</v>
      </c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  <c r="AS565" s="15"/>
      <c r="AT565" s="15"/>
      <c r="AU565" s="15"/>
    </row>
    <row r="566" spans="1:47" s="3" customFormat="1">
      <c r="A566" s="698" t="s">
        <v>37</v>
      </c>
      <c r="B566" s="699"/>
      <c r="C566" s="699"/>
      <c r="D566" s="699"/>
      <c r="E566" s="347"/>
      <c r="F566" s="347"/>
      <c r="G566" s="141"/>
      <c r="H566" s="132">
        <f>SUM(H560:H565)</f>
        <v>973130.10999999987</v>
      </c>
      <c r="I566" s="99"/>
      <c r="J566" s="82"/>
      <c r="K566" s="79"/>
      <c r="L566" s="79"/>
      <c r="M566" s="79"/>
      <c r="N566" s="79"/>
      <c r="O566" s="79"/>
      <c r="P566" s="79"/>
      <c r="Q566" s="79"/>
      <c r="R566" s="83"/>
      <c r="S566" s="83"/>
      <c r="T566" s="83"/>
      <c r="U566" s="83"/>
      <c r="V566" s="83"/>
      <c r="W566" s="83"/>
      <c r="X566" s="83"/>
      <c r="Y566" s="83"/>
      <c r="Z566" s="83"/>
      <c r="AA566" s="255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/>
      <c r="AT566" s="14"/>
      <c r="AU566" s="14"/>
    </row>
    <row r="567" spans="1:47" s="29" customFormat="1">
      <c r="A567" s="691" t="s">
        <v>205</v>
      </c>
      <c r="B567" s="692"/>
      <c r="C567" s="692"/>
      <c r="D567" s="692"/>
      <c r="E567" s="692"/>
      <c r="F567" s="692"/>
      <c r="G567" s="692"/>
      <c r="H567" s="693"/>
      <c r="I567" s="140"/>
      <c r="J567" s="219"/>
      <c r="K567" s="219"/>
      <c r="L567" s="219"/>
      <c r="M567" s="219"/>
      <c r="N567" s="219"/>
      <c r="O567" s="219"/>
      <c r="P567" s="219"/>
      <c r="Q567" s="219"/>
      <c r="R567" s="219"/>
      <c r="S567" s="219"/>
      <c r="T567" s="219"/>
      <c r="U567" s="219"/>
      <c r="V567" s="219"/>
      <c r="W567" s="219"/>
      <c r="X567" s="219"/>
      <c r="Y567" s="219"/>
      <c r="Z567" s="219"/>
      <c r="AA567" s="313"/>
      <c r="AB567" s="28"/>
      <c r="AC567" s="28"/>
      <c r="AD567" s="28"/>
      <c r="AE567" s="28"/>
      <c r="AF567" s="28"/>
      <c r="AG567" s="28"/>
      <c r="AH567" s="28"/>
      <c r="AI567" s="28"/>
      <c r="AJ567" s="28"/>
      <c r="AK567" s="28"/>
      <c r="AL567" s="28"/>
      <c r="AM567" s="28"/>
      <c r="AN567" s="28"/>
      <c r="AO567" s="28"/>
      <c r="AP567" s="28"/>
      <c r="AQ567" s="28"/>
      <c r="AR567" s="28"/>
      <c r="AS567" s="28"/>
      <c r="AT567" s="28"/>
      <c r="AU567" s="28"/>
    </row>
    <row r="568" spans="1:47" s="5" customFormat="1" ht="89.25">
      <c r="A568" s="152" t="s">
        <v>74</v>
      </c>
      <c r="B568" s="229" t="s">
        <v>1705</v>
      </c>
      <c r="C568" s="229" t="s">
        <v>1706</v>
      </c>
      <c r="D568" s="231" t="s">
        <v>1164</v>
      </c>
      <c r="E568" s="231" t="s">
        <v>361</v>
      </c>
      <c r="F568" s="231" t="s">
        <v>361</v>
      </c>
      <c r="G568" s="231">
        <v>2018</v>
      </c>
      <c r="H568" s="307">
        <v>1043423.36</v>
      </c>
      <c r="I568" s="153" t="s">
        <v>2134</v>
      </c>
      <c r="J568" s="680" t="s">
        <v>1718</v>
      </c>
      <c r="K568" s="231" t="s">
        <v>1719</v>
      </c>
      <c r="L568" s="152" t="s">
        <v>74</v>
      </c>
      <c r="M568" s="231" t="s">
        <v>1720</v>
      </c>
      <c r="N568" s="231" t="s">
        <v>1721</v>
      </c>
      <c r="O568" s="231" t="s">
        <v>1722</v>
      </c>
      <c r="P568" s="231" t="s">
        <v>1726</v>
      </c>
      <c r="Q568" s="231" t="s">
        <v>1727</v>
      </c>
      <c r="R568" s="231" t="s">
        <v>1505</v>
      </c>
      <c r="S568" s="231" t="s">
        <v>1505</v>
      </c>
      <c r="T568" s="231" t="s">
        <v>1505</v>
      </c>
      <c r="U568" s="231" t="s">
        <v>1505</v>
      </c>
      <c r="V568" s="231" t="s">
        <v>1505</v>
      </c>
      <c r="W568" s="231" t="s">
        <v>1505</v>
      </c>
      <c r="X568" s="247">
        <v>184.54</v>
      </c>
      <c r="Y568" s="247">
        <v>1</v>
      </c>
      <c r="Z568" s="247" t="s">
        <v>128</v>
      </c>
      <c r="AA568" s="247" t="s">
        <v>1164</v>
      </c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  <c r="AR568" s="15"/>
      <c r="AS568" s="15"/>
      <c r="AT568" s="15"/>
      <c r="AU568" s="15"/>
    </row>
    <row r="569" spans="1:47" s="15" customFormat="1" ht="38.25">
      <c r="A569" s="152" t="s">
        <v>75</v>
      </c>
      <c r="B569" s="230" t="s">
        <v>1707</v>
      </c>
      <c r="C569" s="230" t="s">
        <v>1708</v>
      </c>
      <c r="D569" s="208" t="s">
        <v>1164</v>
      </c>
      <c r="E569" s="208" t="s">
        <v>361</v>
      </c>
      <c r="F569" s="208" t="s">
        <v>361</v>
      </c>
      <c r="G569" s="208">
        <v>2018</v>
      </c>
      <c r="H569" s="308">
        <v>5560.25</v>
      </c>
      <c r="I569" s="153" t="s">
        <v>2134</v>
      </c>
      <c r="J569" s="681" t="s">
        <v>1723</v>
      </c>
      <c r="K569" s="208" t="s">
        <v>1719</v>
      </c>
      <c r="L569" s="152" t="s">
        <v>75</v>
      </c>
      <c r="M569" s="208" t="s">
        <v>1313</v>
      </c>
      <c r="N569" s="208"/>
      <c r="O569" s="208" t="s">
        <v>1724</v>
      </c>
      <c r="P569" s="208" t="s">
        <v>1726</v>
      </c>
      <c r="Q569" s="208"/>
      <c r="R569" s="208" t="s">
        <v>1728</v>
      </c>
      <c r="S569" s="208" t="s">
        <v>1505</v>
      </c>
      <c r="T569" s="208" t="s">
        <v>1506</v>
      </c>
      <c r="U569" s="208" t="s">
        <v>1505</v>
      </c>
      <c r="V569" s="208" t="s">
        <v>1506</v>
      </c>
      <c r="W569" s="208"/>
      <c r="X569" s="314">
        <v>26.63</v>
      </c>
      <c r="Y569" s="314">
        <v>1</v>
      </c>
      <c r="Z569" s="314" t="s">
        <v>361</v>
      </c>
      <c r="AA569" s="314" t="s">
        <v>361</v>
      </c>
    </row>
    <row r="570" spans="1:47" s="15" customFormat="1" ht="25.5">
      <c r="A570" s="152" t="s">
        <v>76</v>
      </c>
      <c r="B570" s="230" t="s">
        <v>1709</v>
      </c>
      <c r="C570" s="230"/>
      <c r="D570" s="208"/>
      <c r="E570" s="208"/>
      <c r="F570" s="208"/>
      <c r="G570" s="208">
        <v>2018</v>
      </c>
      <c r="H570" s="308">
        <v>8142.59</v>
      </c>
      <c r="I570" s="153" t="s">
        <v>2134</v>
      </c>
      <c r="J570" s="681"/>
      <c r="K570" s="208" t="s">
        <v>1719</v>
      </c>
      <c r="L570" s="152" t="s">
        <v>76</v>
      </c>
      <c r="M570" s="208"/>
      <c r="N570" s="208"/>
      <c r="O570" s="208"/>
      <c r="P570" s="208"/>
      <c r="Q570" s="208"/>
      <c r="R570" s="208"/>
      <c r="S570" s="208"/>
      <c r="T570" s="208"/>
      <c r="U570" s="208"/>
      <c r="V570" s="208"/>
      <c r="W570" s="208"/>
      <c r="X570" s="314"/>
      <c r="Y570" s="314"/>
      <c r="Z570" s="314"/>
      <c r="AA570" s="314"/>
    </row>
    <row r="571" spans="1:47" s="15" customFormat="1" ht="25.5">
      <c r="A571" s="152" t="s">
        <v>77</v>
      </c>
      <c r="B571" s="230" t="s">
        <v>1710</v>
      </c>
      <c r="C571" s="230"/>
      <c r="D571" s="208"/>
      <c r="E571" s="208"/>
      <c r="F571" s="208"/>
      <c r="G571" s="208">
        <v>2018</v>
      </c>
      <c r="H571" s="308">
        <v>24182.28</v>
      </c>
      <c r="I571" s="153" t="s">
        <v>2134</v>
      </c>
      <c r="J571" s="681"/>
      <c r="K571" s="208" t="s">
        <v>1719</v>
      </c>
      <c r="L571" s="152" t="s">
        <v>77</v>
      </c>
      <c r="M571" s="208"/>
      <c r="N571" s="208"/>
      <c r="O571" s="208"/>
      <c r="P571" s="208"/>
      <c r="Q571" s="208"/>
      <c r="R571" s="208"/>
      <c r="S571" s="208"/>
      <c r="T571" s="208"/>
      <c r="U571" s="208"/>
      <c r="V571" s="208"/>
      <c r="W571" s="208"/>
      <c r="X571" s="314"/>
      <c r="Y571" s="314"/>
      <c r="Z571" s="314"/>
      <c r="AA571" s="314"/>
    </row>
    <row r="572" spans="1:47" s="15" customFormat="1" ht="25.5">
      <c r="A572" s="152" t="s">
        <v>78</v>
      </c>
      <c r="B572" s="230" t="s">
        <v>1711</v>
      </c>
      <c r="C572" s="230"/>
      <c r="D572" s="208"/>
      <c r="E572" s="208"/>
      <c r="F572" s="208"/>
      <c r="G572" s="208">
        <v>2018</v>
      </c>
      <c r="H572" s="308">
        <v>10018.1</v>
      </c>
      <c r="I572" s="153" t="s">
        <v>2134</v>
      </c>
      <c r="J572" s="681"/>
      <c r="K572" s="208" t="s">
        <v>1719</v>
      </c>
      <c r="L572" s="152" t="s">
        <v>78</v>
      </c>
      <c r="M572" s="208"/>
      <c r="N572" s="208"/>
      <c r="O572" s="208"/>
      <c r="P572" s="208"/>
      <c r="Q572" s="208"/>
      <c r="R572" s="208"/>
      <c r="S572" s="208"/>
      <c r="T572" s="208"/>
      <c r="U572" s="208"/>
      <c r="V572" s="208"/>
      <c r="W572" s="208"/>
      <c r="X572" s="314"/>
      <c r="Y572" s="314"/>
      <c r="Z572" s="314"/>
      <c r="AA572" s="314"/>
    </row>
    <row r="573" spans="1:47" s="15" customFormat="1" ht="25.5">
      <c r="A573" s="152" t="s">
        <v>79</v>
      </c>
      <c r="B573" s="230" t="s">
        <v>1712</v>
      </c>
      <c r="C573" s="230"/>
      <c r="D573" s="208"/>
      <c r="E573" s="208"/>
      <c r="F573" s="208"/>
      <c r="G573" s="208">
        <v>2018</v>
      </c>
      <c r="H573" s="308">
        <v>26650.79</v>
      </c>
      <c r="I573" s="153" t="s">
        <v>2134</v>
      </c>
      <c r="J573" s="681"/>
      <c r="K573" s="208" t="s">
        <v>1719</v>
      </c>
      <c r="L573" s="152" t="s">
        <v>79</v>
      </c>
      <c r="M573" s="208"/>
      <c r="N573" s="208"/>
      <c r="O573" s="208"/>
      <c r="P573" s="208"/>
      <c r="Q573" s="208"/>
      <c r="R573" s="208"/>
      <c r="S573" s="208"/>
      <c r="T573" s="208"/>
      <c r="U573" s="208"/>
      <c r="V573" s="208"/>
      <c r="W573" s="208"/>
      <c r="X573" s="314"/>
      <c r="Y573" s="314"/>
      <c r="Z573" s="314"/>
      <c r="AA573" s="314"/>
    </row>
    <row r="574" spans="1:47" s="15" customFormat="1" ht="25.5">
      <c r="A574" s="152" t="s">
        <v>80</v>
      </c>
      <c r="B574" s="230" t="s">
        <v>1713</v>
      </c>
      <c r="C574" s="230"/>
      <c r="D574" s="208"/>
      <c r="E574" s="208"/>
      <c r="F574" s="208"/>
      <c r="G574" s="208">
        <v>2018</v>
      </c>
      <c r="H574" s="308">
        <v>162250.47</v>
      </c>
      <c r="I574" s="153" t="s">
        <v>2134</v>
      </c>
      <c r="J574" s="681"/>
      <c r="K574" s="208" t="s">
        <v>1719</v>
      </c>
      <c r="L574" s="152" t="s">
        <v>80</v>
      </c>
      <c r="M574" s="208"/>
      <c r="N574" s="208"/>
      <c r="O574" s="208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71"/>
    </row>
    <row r="575" spans="1:47" s="15" customFormat="1" ht="25.5">
      <c r="A575" s="152" t="s">
        <v>81</v>
      </c>
      <c r="B575" s="230" t="s">
        <v>1714</v>
      </c>
      <c r="C575" s="230"/>
      <c r="D575" s="208"/>
      <c r="E575" s="208"/>
      <c r="F575" s="208"/>
      <c r="G575" s="208">
        <v>2018</v>
      </c>
      <c r="H575" s="308">
        <v>10018.4</v>
      </c>
      <c r="I575" s="153" t="s">
        <v>2134</v>
      </c>
      <c r="J575" s="681"/>
      <c r="K575" s="208" t="s">
        <v>1719</v>
      </c>
      <c r="L575" s="152" t="s">
        <v>81</v>
      </c>
      <c r="M575" s="208"/>
      <c r="N575" s="208"/>
      <c r="O575" s="208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71"/>
    </row>
    <row r="576" spans="1:47" s="15" customFormat="1" ht="38.25">
      <c r="A576" s="152" t="s">
        <v>82</v>
      </c>
      <c r="B576" s="230" t="s">
        <v>1715</v>
      </c>
      <c r="C576" s="230"/>
      <c r="D576" s="208"/>
      <c r="E576" s="208"/>
      <c r="F576" s="208"/>
      <c r="G576" s="208"/>
      <c r="H576" s="308">
        <v>5705.57</v>
      </c>
      <c r="I576" s="153" t="s">
        <v>2134</v>
      </c>
      <c r="J576" s="681"/>
      <c r="K576" s="208" t="s">
        <v>1719</v>
      </c>
      <c r="L576" s="152" t="s">
        <v>82</v>
      </c>
      <c r="M576" s="208" t="s">
        <v>1725</v>
      </c>
      <c r="N576" s="208"/>
      <c r="O576" s="208" t="s">
        <v>1724</v>
      </c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71"/>
    </row>
    <row r="577" spans="1:47" s="15" customFormat="1" ht="25.5">
      <c r="A577" s="152" t="s">
        <v>83</v>
      </c>
      <c r="B577" s="230" t="s">
        <v>1716</v>
      </c>
      <c r="C577" s="230"/>
      <c r="D577" s="208"/>
      <c r="E577" s="208"/>
      <c r="F577" s="208"/>
      <c r="G577" s="208">
        <v>2018</v>
      </c>
      <c r="H577" s="308">
        <v>77520.77</v>
      </c>
      <c r="I577" s="153" t="s">
        <v>2134</v>
      </c>
      <c r="J577" s="681"/>
      <c r="K577" s="208" t="s">
        <v>1719</v>
      </c>
      <c r="L577" s="152" t="s">
        <v>83</v>
      </c>
      <c r="M577" s="208"/>
      <c r="N577" s="208"/>
      <c r="O577" s="208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71"/>
    </row>
    <row r="578" spans="1:47" s="15" customFormat="1" ht="25.5">
      <c r="A578" s="152" t="s">
        <v>84</v>
      </c>
      <c r="B578" s="230" t="s">
        <v>1717</v>
      </c>
      <c r="C578" s="230"/>
      <c r="D578" s="208"/>
      <c r="E578" s="208"/>
      <c r="F578" s="208"/>
      <c r="G578" s="208">
        <v>2018</v>
      </c>
      <c r="H578" s="308">
        <v>13558.58</v>
      </c>
      <c r="I578" s="153" t="s">
        <v>2134</v>
      </c>
      <c r="J578" s="681"/>
      <c r="K578" s="208" t="s">
        <v>1719</v>
      </c>
      <c r="L578" s="152" t="s">
        <v>84</v>
      </c>
      <c r="M578" s="208"/>
      <c r="N578" s="208"/>
      <c r="O578" s="208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71"/>
    </row>
    <row r="579" spans="1:47" s="3" customFormat="1">
      <c r="A579" s="698" t="s">
        <v>37</v>
      </c>
      <c r="B579" s="699"/>
      <c r="C579" s="699"/>
      <c r="D579" s="699"/>
      <c r="E579" s="347"/>
      <c r="F579" s="347"/>
      <c r="G579" s="141"/>
      <c r="H579" s="132">
        <f>SUM(H568:H578)</f>
        <v>1387031.1600000001</v>
      </c>
      <c r="I579" s="99"/>
      <c r="J579" s="82"/>
      <c r="K579" s="79"/>
      <c r="L579" s="79"/>
      <c r="M579" s="79"/>
      <c r="N579" s="79"/>
      <c r="O579" s="79"/>
      <c r="P579" s="79"/>
      <c r="Q579" s="79"/>
      <c r="R579" s="83"/>
      <c r="S579" s="83"/>
      <c r="T579" s="83"/>
      <c r="U579" s="83"/>
      <c r="V579" s="83"/>
      <c r="W579" s="83"/>
      <c r="X579" s="83"/>
      <c r="Y579" s="83"/>
      <c r="Z579" s="83"/>
      <c r="AA579" s="255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</row>
    <row r="580" spans="1:47"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</row>
    <row r="581" spans="1:47" ht="13.5" customHeight="1"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</row>
    <row r="582" spans="1:47" ht="63.75">
      <c r="B582" s="73" t="s">
        <v>123</v>
      </c>
      <c r="C582" s="75"/>
      <c r="D582" s="707" t="s">
        <v>89</v>
      </c>
      <c r="E582" s="708"/>
      <c r="F582" s="708"/>
      <c r="G582" s="708"/>
      <c r="H582" s="133">
        <f>H355+H362+H378+H437+H450+H464+H477+H480+H513+H516+H528+H539+H545+H558+H566+H579</f>
        <v>163712639.60100001</v>
      </c>
      <c r="I582" s="151"/>
      <c r="J582" s="77">
        <f>SUM(H355,H362,H378,H437,H450,H464,H477,H480,H513,H516,H528,H539,H545,H558,H566,H579)</f>
        <v>163712639.60100001</v>
      </c>
      <c r="K582" s="76"/>
      <c r="M582" s="76"/>
      <c r="N582" s="76"/>
      <c r="O582" s="76"/>
      <c r="P582" s="76"/>
      <c r="Q582" s="76"/>
      <c r="R582" s="75"/>
      <c r="S582" s="75"/>
      <c r="T582" s="75"/>
      <c r="U582" s="75"/>
      <c r="V582" s="75"/>
      <c r="W582" s="75"/>
      <c r="X582" s="75"/>
      <c r="Y582" s="75"/>
      <c r="Z582" s="75"/>
      <c r="AA582" s="75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</row>
    <row r="583" spans="1:47">
      <c r="E583" s="149"/>
      <c r="F583" s="149"/>
      <c r="G583" s="18"/>
      <c r="H583" s="150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</row>
    <row r="584" spans="1:47" ht="42" customHeight="1">
      <c r="E584" s="149"/>
      <c r="F584" s="149"/>
      <c r="G584" s="18"/>
      <c r="H584" s="150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</row>
    <row r="585" spans="1:47">
      <c r="E585" s="149"/>
      <c r="F585" s="149"/>
      <c r="G585" s="18"/>
      <c r="H585" s="150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</row>
    <row r="586" spans="1:47">
      <c r="E586" s="149"/>
      <c r="F586" s="149"/>
      <c r="G586" s="18"/>
      <c r="H586" s="271">
        <v>163712639.60100001</v>
      </c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</row>
    <row r="587" spans="1:47">
      <c r="E587" s="149"/>
      <c r="F587" s="149"/>
      <c r="G587" s="18"/>
      <c r="H587" s="150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</row>
    <row r="588" spans="1:47">
      <c r="E588" s="149"/>
      <c r="F588" s="149"/>
      <c r="G588" s="18"/>
      <c r="H588" s="150">
        <f>SUM(H584:H585)</f>
        <v>0</v>
      </c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</row>
    <row r="589" spans="1:47">
      <c r="E589" s="149"/>
      <c r="F589" s="149"/>
      <c r="G589" s="18"/>
      <c r="H589" s="150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</row>
    <row r="590" spans="1:47">
      <c r="E590" s="149"/>
      <c r="F590" s="149"/>
      <c r="G590" s="18"/>
      <c r="H590" s="150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</row>
    <row r="591" spans="1:47">
      <c r="E591" s="149"/>
      <c r="F591" s="149"/>
      <c r="G591" s="18"/>
      <c r="H591" s="150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</row>
    <row r="592" spans="1:47">
      <c r="E592" s="149"/>
      <c r="F592" s="149"/>
      <c r="G592" s="18"/>
      <c r="H592" s="150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</row>
    <row r="593" spans="5:43">
      <c r="E593" s="149"/>
      <c r="F593" s="149"/>
      <c r="G593" s="18"/>
      <c r="H593" s="150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</row>
    <row r="594" spans="5:43">
      <c r="E594" s="149"/>
      <c r="F594" s="149"/>
      <c r="G594" s="18"/>
      <c r="H594" s="150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</row>
    <row r="595" spans="5:43">
      <c r="E595" s="149"/>
      <c r="F595" s="149"/>
      <c r="G595" s="18"/>
      <c r="H595" s="150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</row>
    <row r="596" spans="5:43">
      <c r="E596" s="149"/>
      <c r="F596" s="149"/>
      <c r="G596" s="18"/>
      <c r="H596" s="150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</row>
    <row r="597" spans="5:43">
      <c r="E597" s="149"/>
      <c r="F597" s="149"/>
      <c r="G597" s="18"/>
      <c r="H597" s="150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</row>
    <row r="598" spans="5:43">
      <c r="E598" s="149"/>
      <c r="F598" s="149"/>
      <c r="G598" s="18"/>
      <c r="H598" s="150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</row>
    <row r="599" spans="5:43">
      <c r="E599" s="149"/>
      <c r="F599" s="149"/>
      <c r="G599" s="18"/>
      <c r="H599" s="150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</row>
    <row r="600" spans="5:43">
      <c r="E600" s="149"/>
      <c r="F600" s="149"/>
      <c r="G600" s="18"/>
      <c r="H600" s="150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</row>
    <row r="601" spans="5:43">
      <c r="E601" s="149"/>
      <c r="F601" s="149"/>
      <c r="G601" s="18"/>
      <c r="H601" s="150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</row>
    <row r="602" spans="5:43">
      <c r="E602" s="149"/>
      <c r="F602" s="149"/>
      <c r="G602" s="18"/>
      <c r="H602" s="150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</row>
    <row r="603" spans="5:43">
      <c r="E603" s="149"/>
      <c r="F603" s="149"/>
      <c r="G603" s="18"/>
      <c r="H603" s="150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</row>
    <row r="604" spans="5:43">
      <c r="E604" s="149"/>
      <c r="F604" s="149"/>
      <c r="G604" s="18"/>
      <c r="H604" s="150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</row>
    <row r="605" spans="5:43">
      <c r="E605" s="149"/>
      <c r="F605" s="149"/>
      <c r="G605" s="18"/>
      <c r="H605" s="150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</row>
    <row r="606" spans="5:43">
      <c r="E606" s="149"/>
      <c r="F606" s="149"/>
      <c r="G606" s="18"/>
      <c r="H606" s="150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</row>
    <row r="607" spans="5:43">
      <c r="E607" s="149"/>
      <c r="F607" s="149"/>
      <c r="G607" s="18"/>
      <c r="H607" s="150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</row>
    <row r="608" spans="5:43">
      <c r="E608" s="149"/>
      <c r="F608" s="149"/>
      <c r="G608" s="18"/>
      <c r="H608" s="150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</row>
    <row r="609" spans="5:43">
      <c r="E609" s="149"/>
      <c r="F609" s="149"/>
      <c r="G609" s="18"/>
      <c r="H609" s="150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</row>
    <row r="610" spans="5:43">
      <c r="E610" s="149"/>
      <c r="F610" s="149"/>
      <c r="G610" s="18"/>
      <c r="H610" s="150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</row>
    <row r="611" spans="5:43">
      <c r="E611" s="149"/>
      <c r="F611" s="149"/>
      <c r="G611" s="18"/>
      <c r="H611" s="150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</row>
    <row r="612" spans="5:43">
      <c r="E612" s="149"/>
      <c r="F612" s="149"/>
      <c r="G612" s="18"/>
      <c r="H612" s="150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</row>
    <row r="613" spans="5:43">
      <c r="E613" s="149"/>
      <c r="F613" s="149"/>
      <c r="G613" s="18"/>
      <c r="H613" s="150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</row>
    <row r="614" spans="5:43">
      <c r="E614" s="149"/>
      <c r="F614" s="149"/>
      <c r="G614" s="18"/>
      <c r="H614" s="150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</row>
    <row r="615" spans="5:43">
      <c r="E615" s="149"/>
      <c r="F615" s="149"/>
      <c r="G615" s="18"/>
      <c r="H615" s="150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</row>
    <row r="616" spans="5:43">
      <c r="E616" s="149"/>
      <c r="F616" s="149"/>
      <c r="G616" s="18"/>
      <c r="H616" s="150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</row>
    <row r="617" spans="5:43">
      <c r="E617" s="149"/>
      <c r="F617" s="149"/>
      <c r="G617" s="18"/>
      <c r="H617" s="150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</row>
    <row r="618" spans="5:43">
      <c r="E618" s="149"/>
      <c r="F618" s="149"/>
      <c r="G618" s="18"/>
      <c r="H618" s="150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</row>
    <row r="619" spans="5:43">
      <c r="E619" s="149"/>
      <c r="F619" s="149"/>
      <c r="G619" s="18"/>
      <c r="H619" s="150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</row>
    <row r="620" spans="5:43">
      <c r="E620" s="149"/>
      <c r="F620" s="149"/>
      <c r="G620" s="18"/>
      <c r="H620" s="150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</row>
    <row r="621" spans="5:43">
      <c r="E621" s="149"/>
      <c r="F621" s="149"/>
      <c r="G621" s="18"/>
      <c r="H621" s="150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</row>
    <row r="622" spans="5:43">
      <c r="E622" s="149"/>
      <c r="F622" s="149"/>
      <c r="G622" s="18"/>
      <c r="H622" s="150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</row>
    <row r="623" spans="5:43">
      <c r="E623" s="149"/>
      <c r="F623" s="149"/>
      <c r="G623" s="18"/>
      <c r="H623" s="150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</row>
    <row r="624" spans="5:43">
      <c r="E624" s="149"/>
      <c r="F624" s="149"/>
      <c r="G624" s="18"/>
      <c r="H624" s="150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</row>
    <row r="625" spans="5:43">
      <c r="E625" s="149"/>
      <c r="F625" s="149"/>
      <c r="G625" s="18"/>
      <c r="H625" s="150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</row>
    <row r="626" spans="5:43">
      <c r="E626" s="149"/>
      <c r="F626" s="149"/>
      <c r="G626" s="18"/>
      <c r="H626" s="150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</row>
    <row r="627" spans="5:43">
      <c r="E627" s="149"/>
      <c r="F627" s="149"/>
      <c r="G627" s="18"/>
      <c r="H627" s="150"/>
    </row>
    <row r="628" spans="5:43">
      <c r="E628" s="149"/>
      <c r="F628" s="149"/>
      <c r="G628" s="18"/>
      <c r="H628" s="150"/>
    </row>
    <row r="629" spans="5:43">
      <c r="E629" s="149"/>
      <c r="F629" s="149"/>
      <c r="G629" s="18"/>
      <c r="H629" s="150"/>
    </row>
    <row r="630" spans="5:43">
      <c r="E630" s="149"/>
      <c r="F630" s="149"/>
      <c r="G630" s="18"/>
      <c r="H630" s="150"/>
    </row>
    <row r="631" spans="5:43">
      <c r="E631" s="149"/>
      <c r="F631" s="149"/>
      <c r="G631" s="18"/>
      <c r="H631" s="150"/>
    </row>
    <row r="632" spans="5:43">
      <c r="E632" s="149"/>
      <c r="F632" s="149"/>
      <c r="G632" s="18"/>
      <c r="H632" s="150"/>
    </row>
    <row r="633" spans="5:43">
      <c r="E633" s="149"/>
      <c r="F633" s="149"/>
      <c r="G633" s="18"/>
      <c r="H633" s="150"/>
    </row>
    <row r="634" spans="5:43">
      <c r="E634" s="149"/>
      <c r="F634" s="149"/>
      <c r="G634" s="18"/>
      <c r="H634" s="150"/>
    </row>
    <row r="635" spans="5:43">
      <c r="E635" s="149"/>
      <c r="F635" s="149"/>
      <c r="G635" s="18"/>
      <c r="H635" s="150"/>
    </row>
    <row r="636" spans="5:43">
      <c r="E636" s="149"/>
      <c r="F636" s="149"/>
      <c r="G636" s="18"/>
      <c r="H636" s="150"/>
    </row>
    <row r="637" spans="5:43">
      <c r="E637" s="149"/>
      <c r="F637" s="149"/>
      <c r="G637" s="18"/>
      <c r="H637" s="150"/>
    </row>
    <row r="638" spans="5:43">
      <c r="E638" s="149"/>
      <c r="F638" s="149"/>
      <c r="G638" s="18"/>
      <c r="H638" s="150"/>
    </row>
    <row r="639" spans="5:43">
      <c r="E639" s="149"/>
      <c r="F639" s="149"/>
      <c r="G639" s="18"/>
      <c r="H639" s="150"/>
    </row>
    <row r="640" spans="5:43">
      <c r="E640" s="149"/>
      <c r="F640" s="149"/>
      <c r="G640" s="18"/>
      <c r="H640" s="150"/>
    </row>
    <row r="641" spans="5:8">
      <c r="E641" s="149"/>
      <c r="F641" s="149"/>
      <c r="G641" s="18"/>
      <c r="H641" s="150"/>
    </row>
    <row r="642" spans="5:8">
      <c r="E642" s="149"/>
      <c r="F642" s="149"/>
      <c r="G642" s="18"/>
      <c r="H642" s="150"/>
    </row>
    <row r="643" spans="5:8">
      <c r="E643" s="149"/>
      <c r="F643" s="149"/>
      <c r="G643" s="18"/>
      <c r="H643" s="150"/>
    </row>
    <row r="644" spans="5:8">
      <c r="E644" s="149"/>
      <c r="F644" s="149"/>
      <c r="G644" s="18"/>
      <c r="H644" s="150"/>
    </row>
    <row r="645" spans="5:8">
      <c r="E645" s="149"/>
      <c r="F645" s="149"/>
      <c r="G645" s="18"/>
      <c r="H645" s="150"/>
    </row>
    <row r="646" spans="5:8">
      <c r="E646" s="149"/>
      <c r="F646" s="149"/>
      <c r="G646" s="18"/>
      <c r="H646" s="150"/>
    </row>
    <row r="647" spans="5:8">
      <c r="E647" s="149"/>
      <c r="F647" s="149"/>
      <c r="G647" s="18"/>
      <c r="H647" s="150"/>
    </row>
    <row r="648" spans="5:8">
      <c r="E648" s="149"/>
      <c r="F648" s="149"/>
      <c r="G648" s="18"/>
      <c r="H648" s="150"/>
    </row>
    <row r="649" spans="5:8">
      <c r="E649" s="149"/>
      <c r="F649" s="149"/>
      <c r="G649" s="18"/>
      <c r="H649" s="150"/>
    </row>
    <row r="650" spans="5:8">
      <c r="E650" s="149"/>
      <c r="F650" s="149"/>
      <c r="G650" s="18"/>
      <c r="H650" s="150"/>
    </row>
    <row r="651" spans="5:8">
      <c r="E651" s="149"/>
      <c r="F651" s="149"/>
      <c r="G651" s="18"/>
      <c r="H651" s="150"/>
    </row>
    <row r="652" spans="5:8">
      <c r="E652" s="149"/>
      <c r="F652" s="149"/>
      <c r="G652" s="18"/>
      <c r="H652" s="150"/>
    </row>
    <row r="653" spans="5:8">
      <c r="E653" s="149"/>
      <c r="F653" s="149"/>
      <c r="G653" s="18"/>
      <c r="H653" s="150"/>
    </row>
    <row r="654" spans="5:8">
      <c r="E654" s="149"/>
      <c r="F654" s="149"/>
      <c r="G654" s="18"/>
      <c r="H654" s="150"/>
    </row>
    <row r="655" spans="5:8">
      <c r="E655" s="149"/>
      <c r="F655" s="149"/>
      <c r="G655" s="18"/>
      <c r="H655" s="150"/>
    </row>
    <row r="656" spans="5:8">
      <c r="E656" s="149"/>
      <c r="F656" s="149"/>
      <c r="G656" s="18"/>
      <c r="H656" s="150"/>
    </row>
    <row r="657" spans="5:8">
      <c r="E657" s="149"/>
      <c r="F657" s="149"/>
      <c r="G657" s="18"/>
      <c r="H657" s="150"/>
    </row>
    <row r="658" spans="5:8">
      <c r="E658" s="149"/>
      <c r="F658" s="149"/>
      <c r="G658" s="18"/>
      <c r="H658" s="150"/>
    </row>
    <row r="659" spans="5:8">
      <c r="E659" s="149"/>
      <c r="F659" s="149"/>
      <c r="G659" s="18"/>
      <c r="H659" s="150"/>
    </row>
    <row r="660" spans="5:8">
      <c r="E660" s="149"/>
      <c r="F660" s="149"/>
      <c r="G660" s="18"/>
      <c r="H660" s="150"/>
    </row>
    <row r="661" spans="5:8">
      <c r="E661" s="149"/>
      <c r="F661" s="149"/>
      <c r="G661" s="18"/>
      <c r="H661" s="150"/>
    </row>
    <row r="662" spans="5:8">
      <c r="E662" s="149"/>
      <c r="F662" s="149"/>
      <c r="G662" s="18"/>
      <c r="H662" s="150"/>
    </row>
    <row r="663" spans="5:8">
      <c r="E663" s="149"/>
      <c r="F663" s="149"/>
      <c r="G663" s="18"/>
      <c r="H663" s="150"/>
    </row>
    <row r="664" spans="5:8">
      <c r="E664" s="149"/>
      <c r="F664" s="149"/>
      <c r="G664" s="18"/>
      <c r="H664" s="150"/>
    </row>
    <row r="665" spans="5:8">
      <c r="E665" s="149"/>
      <c r="F665" s="149"/>
      <c r="G665" s="18"/>
      <c r="H665" s="150"/>
    </row>
    <row r="666" spans="5:8">
      <c r="E666" s="149"/>
      <c r="F666" s="149"/>
      <c r="G666" s="18"/>
      <c r="H666" s="150"/>
    </row>
    <row r="667" spans="5:8">
      <c r="E667" s="149"/>
      <c r="F667" s="149"/>
      <c r="G667" s="18"/>
      <c r="H667" s="150"/>
    </row>
    <row r="668" spans="5:8">
      <c r="E668" s="149"/>
      <c r="F668" s="149"/>
      <c r="G668" s="18"/>
      <c r="H668" s="150"/>
    </row>
    <row r="669" spans="5:8">
      <c r="E669" s="149"/>
      <c r="F669" s="149"/>
      <c r="G669" s="18"/>
      <c r="H669" s="150"/>
    </row>
    <row r="670" spans="5:8">
      <c r="E670" s="149"/>
      <c r="F670" s="149"/>
      <c r="G670" s="18"/>
      <c r="H670" s="150"/>
    </row>
    <row r="671" spans="5:8">
      <c r="E671" s="149"/>
      <c r="F671" s="149"/>
      <c r="G671" s="18"/>
      <c r="H671" s="150"/>
    </row>
    <row r="672" spans="5:8">
      <c r="E672" s="149"/>
      <c r="F672" s="149"/>
      <c r="G672" s="18"/>
      <c r="H672" s="150"/>
    </row>
    <row r="673" spans="5:8">
      <c r="E673" s="149"/>
      <c r="F673" s="149"/>
      <c r="G673" s="18"/>
      <c r="H673" s="150"/>
    </row>
    <row r="674" spans="5:8">
      <c r="E674" s="149"/>
      <c r="F674" s="149"/>
      <c r="G674" s="18"/>
      <c r="H674" s="150"/>
    </row>
    <row r="675" spans="5:8">
      <c r="E675" s="149"/>
      <c r="F675" s="149"/>
      <c r="G675" s="18"/>
      <c r="H675" s="150"/>
    </row>
    <row r="676" spans="5:8">
      <c r="E676" s="149"/>
      <c r="F676" s="149"/>
      <c r="G676" s="18"/>
      <c r="H676" s="150"/>
    </row>
    <row r="677" spans="5:8">
      <c r="E677" s="149"/>
      <c r="F677" s="149"/>
      <c r="G677" s="18"/>
      <c r="H677" s="150"/>
    </row>
    <row r="678" spans="5:8">
      <c r="E678" s="149"/>
      <c r="F678" s="149"/>
      <c r="G678" s="18"/>
      <c r="H678" s="150"/>
    </row>
    <row r="679" spans="5:8">
      <c r="E679" s="149"/>
      <c r="F679" s="149"/>
      <c r="G679" s="18"/>
      <c r="H679" s="150"/>
    </row>
    <row r="680" spans="5:8">
      <c r="E680" s="149"/>
      <c r="F680" s="149"/>
      <c r="G680" s="18"/>
      <c r="H680" s="150"/>
    </row>
    <row r="681" spans="5:8">
      <c r="E681" s="149"/>
      <c r="F681" s="149"/>
      <c r="G681" s="18"/>
      <c r="H681" s="150"/>
    </row>
    <row r="682" spans="5:8">
      <c r="E682" s="149"/>
      <c r="F682" s="149"/>
      <c r="G682" s="18"/>
      <c r="H682" s="150"/>
    </row>
    <row r="683" spans="5:8">
      <c r="E683" s="149"/>
      <c r="F683" s="149"/>
      <c r="G683" s="18"/>
      <c r="H683" s="150"/>
    </row>
    <row r="684" spans="5:8">
      <c r="E684" s="149"/>
      <c r="F684" s="149"/>
      <c r="G684" s="18"/>
      <c r="H684" s="150"/>
    </row>
    <row r="685" spans="5:8">
      <c r="E685" s="149"/>
      <c r="F685" s="149"/>
      <c r="G685" s="18"/>
      <c r="H685" s="150"/>
    </row>
    <row r="686" spans="5:8">
      <c r="E686" s="149"/>
      <c r="F686" s="149"/>
      <c r="G686" s="18"/>
      <c r="H686" s="150"/>
    </row>
    <row r="687" spans="5:8">
      <c r="E687" s="149"/>
      <c r="F687" s="149"/>
      <c r="G687" s="18"/>
      <c r="H687" s="150"/>
    </row>
    <row r="688" spans="5:8">
      <c r="E688" s="149"/>
      <c r="F688" s="149"/>
      <c r="G688" s="18"/>
      <c r="H688" s="150"/>
    </row>
    <row r="689" spans="5:8">
      <c r="E689" s="149"/>
      <c r="F689" s="149"/>
      <c r="G689" s="18"/>
      <c r="H689" s="150"/>
    </row>
    <row r="690" spans="5:8">
      <c r="E690" s="149"/>
      <c r="F690" s="149"/>
      <c r="G690" s="18"/>
      <c r="H690" s="150"/>
    </row>
    <row r="691" spans="5:8">
      <c r="E691" s="149"/>
      <c r="F691" s="149"/>
      <c r="G691" s="18"/>
      <c r="H691" s="150"/>
    </row>
    <row r="692" spans="5:8">
      <c r="E692" s="149"/>
      <c r="F692" s="149"/>
      <c r="G692" s="18"/>
      <c r="H692" s="150"/>
    </row>
    <row r="693" spans="5:8">
      <c r="E693" s="149"/>
      <c r="F693" s="149"/>
      <c r="G693" s="18"/>
      <c r="H693" s="150"/>
    </row>
    <row r="694" spans="5:8">
      <c r="E694" s="149"/>
      <c r="F694" s="149"/>
      <c r="G694" s="18"/>
      <c r="H694" s="150"/>
    </row>
    <row r="695" spans="5:8">
      <c r="E695" s="149"/>
      <c r="F695" s="149"/>
      <c r="G695" s="18"/>
      <c r="H695" s="150"/>
    </row>
    <row r="696" spans="5:8">
      <c r="E696" s="149"/>
      <c r="F696" s="149"/>
      <c r="G696" s="18"/>
      <c r="H696" s="150"/>
    </row>
    <row r="697" spans="5:8">
      <c r="E697" s="149"/>
      <c r="F697" s="149"/>
      <c r="G697" s="18"/>
      <c r="H697" s="150"/>
    </row>
    <row r="698" spans="5:8">
      <c r="E698" s="149"/>
      <c r="F698" s="149"/>
      <c r="G698" s="18"/>
      <c r="H698" s="150"/>
    </row>
    <row r="699" spans="5:8">
      <c r="E699" s="149"/>
      <c r="F699" s="149"/>
      <c r="G699" s="18"/>
      <c r="H699" s="150"/>
    </row>
    <row r="700" spans="5:8">
      <c r="E700" s="149"/>
      <c r="F700" s="149"/>
      <c r="G700" s="18"/>
      <c r="H700" s="150"/>
    </row>
    <row r="701" spans="5:8">
      <c r="E701" s="149"/>
      <c r="F701" s="149"/>
      <c r="G701" s="18"/>
      <c r="H701" s="150"/>
    </row>
    <row r="702" spans="5:8">
      <c r="E702" s="149"/>
      <c r="F702" s="149"/>
      <c r="G702" s="18"/>
      <c r="H702" s="150"/>
    </row>
    <row r="703" spans="5:8">
      <c r="E703" s="149"/>
      <c r="F703" s="149"/>
      <c r="G703" s="18"/>
      <c r="H703" s="150"/>
    </row>
    <row r="704" spans="5:8">
      <c r="E704" s="149"/>
      <c r="F704" s="149"/>
      <c r="G704" s="18"/>
      <c r="H704" s="150"/>
    </row>
    <row r="705" spans="5:8">
      <c r="E705" s="149"/>
      <c r="F705" s="149"/>
      <c r="G705" s="18"/>
      <c r="H705" s="150"/>
    </row>
    <row r="706" spans="5:8">
      <c r="E706" s="149"/>
      <c r="F706" s="149"/>
      <c r="G706" s="18"/>
      <c r="H706" s="150"/>
    </row>
    <row r="707" spans="5:8">
      <c r="E707" s="149"/>
      <c r="F707" s="149"/>
      <c r="G707" s="18"/>
      <c r="H707" s="150"/>
    </row>
    <row r="708" spans="5:8">
      <c r="E708" s="149"/>
      <c r="F708" s="149"/>
      <c r="G708" s="18"/>
      <c r="H708" s="150"/>
    </row>
    <row r="709" spans="5:8">
      <c r="E709" s="149"/>
      <c r="F709" s="149"/>
      <c r="G709" s="18"/>
      <c r="H709" s="150"/>
    </row>
    <row r="710" spans="5:8">
      <c r="E710" s="149"/>
      <c r="F710" s="149"/>
      <c r="G710" s="18"/>
      <c r="H710" s="150"/>
    </row>
    <row r="711" spans="5:8">
      <c r="E711" s="149"/>
      <c r="F711" s="149"/>
      <c r="G711" s="18"/>
      <c r="H711" s="150"/>
    </row>
    <row r="712" spans="5:8">
      <c r="E712" s="149"/>
      <c r="F712" s="149"/>
      <c r="G712" s="18"/>
      <c r="H712" s="150"/>
    </row>
    <row r="713" spans="5:8">
      <c r="E713" s="149"/>
      <c r="F713" s="149"/>
      <c r="G713" s="18"/>
      <c r="H713" s="150"/>
    </row>
    <row r="714" spans="5:8">
      <c r="E714" s="149"/>
      <c r="F714" s="149"/>
      <c r="G714" s="18"/>
      <c r="H714" s="150"/>
    </row>
    <row r="715" spans="5:8">
      <c r="E715" s="149"/>
      <c r="F715" s="149"/>
      <c r="G715" s="18"/>
      <c r="H715" s="150"/>
    </row>
    <row r="716" spans="5:8">
      <c r="E716" s="149"/>
      <c r="F716" s="149"/>
      <c r="G716" s="18"/>
      <c r="H716" s="150"/>
    </row>
    <row r="717" spans="5:8">
      <c r="E717" s="149"/>
      <c r="F717" s="149"/>
      <c r="G717" s="18"/>
      <c r="H717" s="150"/>
    </row>
    <row r="718" spans="5:8">
      <c r="E718" s="149"/>
      <c r="F718" s="149"/>
      <c r="G718" s="18"/>
      <c r="H718" s="150"/>
    </row>
    <row r="719" spans="5:8">
      <c r="E719" s="149"/>
      <c r="F719" s="149"/>
      <c r="G719" s="18"/>
      <c r="H719" s="150"/>
    </row>
    <row r="720" spans="5:8">
      <c r="E720" s="149"/>
      <c r="F720" s="149"/>
      <c r="G720" s="18"/>
      <c r="H720" s="150"/>
    </row>
    <row r="721" spans="5:8">
      <c r="E721" s="149"/>
      <c r="F721" s="149"/>
      <c r="G721" s="18"/>
      <c r="H721" s="150"/>
    </row>
    <row r="722" spans="5:8">
      <c r="E722" s="149"/>
      <c r="F722" s="149"/>
      <c r="G722" s="18"/>
      <c r="H722" s="150"/>
    </row>
    <row r="723" spans="5:8">
      <c r="E723" s="149"/>
      <c r="F723" s="149"/>
      <c r="G723" s="18"/>
      <c r="H723" s="150"/>
    </row>
    <row r="724" spans="5:8">
      <c r="E724" s="149"/>
      <c r="F724" s="149"/>
      <c r="G724" s="18"/>
      <c r="H724" s="150"/>
    </row>
    <row r="725" spans="5:8">
      <c r="E725" s="149"/>
      <c r="F725" s="149"/>
      <c r="G725" s="18"/>
      <c r="H725" s="150"/>
    </row>
    <row r="726" spans="5:8">
      <c r="E726" s="149"/>
      <c r="F726" s="149"/>
      <c r="G726" s="18"/>
      <c r="H726" s="150"/>
    </row>
    <row r="727" spans="5:8">
      <c r="E727" s="149"/>
      <c r="F727" s="149"/>
      <c r="G727" s="18"/>
      <c r="H727" s="150"/>
    </row>
    <row r="728" spans="5:8">
      <c r="E728" s="149"/>
      <c r="F728" s="149"/>
      <c r="G728" s="18"/>
      <c r="H728" s="150"/>
    </row>
    <row r="729" spans="5:8">
      <c r="E729" s="149"/>
      <c r="F729" s="149"/>
      <c r="G729" s="18"/>
      <c r="H729" s="150"/>
    </row>
    <row r="730" spans="5:8">
      <c r="E730" s="149"/>
      <c r="F730" s="149"/>
      <c r="G730" s="18"/>
      <c r="H730" s="150"/>
    </row>
    <row r="731" spans="5:8">
      <c r="E731" s="149"/>
      <c r="F731" s="149"/>
      <c r="G731" s="18"/>
      <c r="H731" s="150"/>
    </row>
    <row r="732" spans="5:8">
      <c r="E732" s="149"/>
      <c r="F732" s="149"/>
      <c r="G732" s="18"/>
      <c r="H732" s="150"/>
    </row>
    <row r="733" spans="5:8">
      <c r="E733" s="149"/>
      <c r="F733" s="149"/>
      <c r="G733" s="18"/>
      <c r="H733" s="150"/>
    </row>
    <row r="734" spans="5:8">
      <c r="E734" s="149"/>
      <c r="F734" s="149"/>
      <c r="G734" s="18"/>
      <c r="H734" s="150"/>
    </row>
    <row r="735" spans="5:8">
      <c r="E735" s="149"/>
      <c r="F735" s="149"/>
      <c r="G735" s="18"/>
      <c r="H735" s="150"/>
    </row>
    <row r="736" spans="5:8">
      <c r="E736" s="149"/>
      <c r="F736" s="149"/>
      <c r="G736" s="18"/>
      <c r="H736" s="150"/>
    </row>
    <row r="737" spans="5:8">
      <c r="E737" s="149"/>
      <c r="F737" s="149"/>
      <c r="G737" s="18"/>
      <c r="H737" s="150"/>
    </row>
    <row r="738" spans="5:8">
      <c r="E738" s="149"/>
      <c r="F738" s="149"/>
      <c r="G738" s="18"/>
      <c r="H738" s="150"/>
    </row>
    <row r="739" spans="5:8">
      <c r="E739" s="149"/>
      <c r="F739" s="149"/>
      <c r="G739" s="18"/>
      <c r="H739" s="150"/>
    </row>
    <row r="740" spans="5:8">
      <c r="E740" s="149"/>
      <c r="F740" s="149"/>
      <c r="G740" s="18"/>
      <c r="H740" s="150"/>
    </row>
    <row r="741" spans="5:8">
      <c r="E741" s="149"/>
      <c r="F741" s="149"/>
      <c r="G741" s="18"/>
      <c r="H741" s="150"/>
    </row>
    <row r="742" spans="5:8">
      <c r="E742" s="149"/>
      <c r="F742" s="149"/>
      <c r="G742" s="18"/>
      <c r="H742" s="150"/>
    </row>
    <row r="743" spans="5:8">
      <c r="E743" s="149"/>
      <c r="F743" s="149"/>
      <c r="G743" s="18"/>
      <c r="H743" s="150"/>
    </row>
    <row r="744" spans="5:8">
      <c r="E744" s="149"/>
      <c r="F744" s="149"/>
      <c r="G744" s="18"/>
      <c r="H744" s="150"/>
    </row>
    <row r="745" spans="5:8">
      <c r="E745" s="149"/>
      <c r="F745" s="149"/>
      <c r="G745" s="18"/>
      <c r="H745" s="150"/>
    </row>
    <row r="746" spans="5:8">
      <c r="E746" s="149"/>
      <c r="F746" s="149"/>
      <c r="G746" s="18"/>
      <c r="H746" s="150"/>
    </row>
    <row r="747" spans="5:8">
      <c r="E747" s="149"/>
      <c r="F747" s="149"/>
      <c r="G747" s="18"/>
      <c r="H747" s="150"/>
    </row>
    <row r="748" spans="5:8">
      <c r="E748" s="149"/>
      <c r="F748" s="149"/>
      <c r="G748" s="18"/>
      <c r="H748" s="150"/>
    </row>
    <row r="749" spans="5:8">
      <c r="E749" s="149"/>
      <c r="F749" s="149"/>
      <c r="G749" s="18"/>
      <c r="H749" s="150"/>
    </row>
    <row r="750" spans="5:8">
      <c r="E750" s="149"/>
      <c r="F750" s="149"/>
      <c r="G750" s="18"/>
      <c r="H750" s="150"/>
    </row>
    <row r="751" spans="5:8">
      <c r="E751" s="149"/>
      <c r="F751" s="149"/>
      <c r="G751" s="18"/>
      <c r="H751" s="150"/>
    </row>
    <row r="752" spans="5:8">
      <c r="E752" s="149"/>
      <c r="F752" s="149"/>
      <c r="G752" s="18"/>
      <c r="H752" s="150"/>
    </row>
    <row r="753" spans="5:8">
      <c r="E753" s="149"/>
      <c r="F753" s="149"/>
      <c r="G753" s="18"/>
      <c r="H753" s="150"/>
    </row>
    <row r="754" spans="5:8">
      <c r="E754" s="149"/>
      <c r="F754" s="149"/>
      <c r="G754" s="18"/>
      <c r="H754" s="150"/>
    </row>
    <row r="755" spans="5:8">
      <c r="E755" s="149"/>
      <c r="F755" s="149"/>
      <c r="G755" s="18"/>
      <c r="H755" s="150"/>
    </row>
    <row r="756" spans="5:8">
      <c r="E756" s="149"/>
      <c r="F756" s="149"/>
      <c r="G756" s="18"/>
      <c r="H756" s="150"/>
    </row>
    <row r="757" spans="5:8">
      <c r="E757" s="149"/>
      <c r="F757" s="149"/>
      <c r="G757" s="18"/>
      <c r="H757" s="150"/>
    </row>
    <row r="758" spans="5:8">
      <c r="E758" s="149"/>
      <c r="F758" s="149"/>
      <c r="G758" s="18"/>
      <c r="H758" s="150"/>
    </row>
    <row r="759" spans="5:8">
      <c r="E759" s="149"/>
      <c r="F759" s="149"/>
      <c r="G759" s="18"/>
      <c r="H759" s="150"/>
    </row>
    <row r="760" spans="5:8">
      <c r="E760" s="149"/>
      <c r="F760" s="149"/>
      <c r="G760" s="18"/>
      <c r="H760" s="150"/>
    </row>
    <row r="761" spans="5:8">
      <c r="E761" s="149"/>
      <c r="F761" s="149"/>
      <c r="G761" s="18"/>
      <c r="H761" s="150"/>
    </row>
    <row r="762" spans="5:8">
      <c r="E762" s="149"/>
      <c r="F762" s="149"/>
      <c r="G762" s="18"/>
      <c r="H762" s="150"/>
    </row>
    <row r="763" spans="5:8">
      <c r="E763" s="149"/>
      <c r="F763" s="149"/>
      <c r="G763" s="18"/>
      <c r="H763" s="150"/>
    </row>
    <row r="764" spans="5:8">
      <c r="E764" s="149"/>
      <c r="F764" s="149"/>
      <c r="G764" s="18"/>
      <c r="H764" s="150"/>
    </row>
    <row r="765" spans="5:8">
      <c r="E765" s="149"/>
      <c r="F765" s="149"/>
      <c r="G765" s="18"/>
      <c r="H765" s="150"/>
    </row>
    <row r="766" spans="5:8">
      <c r="E766" s="149"/>
      <c r="F766" s="149"/>
      <c r="G766" s="18"/>
      <c r="H766" s="150"/>
    </row>
    <row r="767" spans="5:8">
      <c r="E767" s="149"/>
      <c r="F767" s="149"/>
      <c r="G767" s="18"/>
      <c r="H767" s="150"/>
    </row>
    <row r="768" spans="5:8">
      <c r="E768" s="149"/>
      <c r="F768" s="149"/>
      <c r="G768" s="18"/>
      <c r="H768" s="150"/>
    </row>
    <row r="769" spans="5:8">
      <c r="E769" s="149"/>
      <c r="F769" s="149"/>
      <c r="G769" s="18"/>
      <c r="H769" s="150"/>
    </row>
    <row r="770" spans="5:8">
      <c r="E770" s="149"/>
      <c r="F770" s="149"/>
      <c r="G770" s="18"/>
      <c r="H770" s="150"/>
    </row>
    <row r="771" spans="5:8">
      <c r="E771" s="149"/>
      <c r="F771" s="149"/>
      <c r="G771" s="18"/>
      <c r="H771" s="150"/>
    </row>
    <row r="772" spans="5:8">
      <c r="E772" s="149"/>
      <c r="F772" s="149"/>
      <c r="G772" s="18"/>
      <c r="H772" s="150"/>
    </row>
    <row r="773" spans="5:8">
      <c r="E773" s="149"/>
      <c r="F773" s="149"/>
      <c r="G773" s="18"/>
      <c r="H773" s="150"/>
    </row>
    <row r="774" spans="5:8">
      <c r="E774" s="149"/>
      <c r="F774" s="149"/>
      <c r="G774" s="18"/>
      <c r="H774" s="150"/>
    </row>
    <row r="775" spans="5:8">
      <c r="E775" s="149"/>
      <c r="F775" s="149"/>
      <c r="G775" s="18"/>
      <c r="H775" s="150"/>
    </row>
    <row r="776" spans="5:8">
      <c r="E776" s="149"/>
      <c r="F776" s="149"/>
      <c r="G776" s="18"/>
      <c r="H776" s="150"/>
    </row>
    <row r="777" spans="5:8">
      <c r="E777" s="149"/>
      <c r="F777" s="149"/>
      <c r="G777" s="18"/>
      <c r="H777" s="150"/>
    </row>
    <row r="778" spans="5:8">
      <c r="E778" s="149"/>
      <c r="F778" s="149"/>
      <c r="G778" s="18"/>
      <c r="H778" s="150"/>
    </row>
    <row r="779" spans="5:8">
      <c r="E779" s="149"/>
      <c r="F779" s="149"/>
      <c r="G779" s="18"/>
      <c r="H779" s="150"/>
    </row>
    <row r="780" spans="5:8">
      <c r="E780" s="149"/>
      <c r="F780" s="149"/>
      <c r="G780" s="18"/>
      <c r="H780" s="150"/>
    </row>
    <row r="781" spans="5:8">
      <c r="E781" s="149"/>
      <c r="F781" s="149"/>
      <c r="G781" s="18"/>
      <c r="H781" s="150"/>
    </row>
    <row r="782" spans="5:8">
      <c r="E782" s="149"/>
      <c r="F782" s="149"/>
      <c r="G782" s="18"/>
      <c r="H782" s="150"/>
    </row>
    <row r="783" spans="5:8">
      <c r="E783" s="149"/>
      <c r="F783" s="149"/>
      <c r="G783" s="18"/>
      <c r="H783" s="150"/>
    </row>
    <row r="784" spans="5:8">
      <c r="E784" s="149"/>
      <c r="F784" s="149"/>
      <c r="G784" s="18"/>
      <c r="H784" s="150"/>
    </row>
    <row r="785" spans="5:8">
      <c r="E785" s="149"/>
      <c r="F785" s="149"/>
      <c r="G785" s="18"/>
      <c r="H785" s="150"/>
    </row>
    <row r="786" spans="5:8">
      <c r="E786" s="149"/>
      <c r="F786" s="149"/>
      <c r="G786" s="18"/>
      <c r="H786" s="150"/>
    </row>
    <row r="787" spans="5:8">
      <c r="E787" s="149"/>
      <c r="F787" s="149"/>
      <c r="G787" s="18"/>
      <c r="H787" s="150"/>
    </row>
    <row r="788" spans="5:8">
      <c r="E788" s="149"/>
      <c r="F788" s="149"/>
      <c r="G788" s="18"/>
      <c r="H788" s="150"/>
    </row>
    <row r="789" spans="5:8">
      <c r="E789" s="149"/>
      <c r="F789" s="149"/>
      <c r="G789" s="18"/>
      <c r="H789" s="150"/>
    </row>
    <row r="790" spans="5:8">
      <c r="E790" s="149"/>
      <c r="F790" s="149"/>
      <c r="G790" s="18"/>
      <c r="H790" s="150"/>
    </row>
    <row r="791" spans="5:8">
      <c r="E791" s="149"/>
      <c r="F791" s="149"/>
      <c r="G791" s="18"/>
      <c r="H791" s="150"/>
    </row>
    <row r="792" spans="5:8">
      <c r="E792" s="149"/>
      <c r="F792" s="149"/>
      <c r="G792" s="18"/>
      <c r="H792" s="150"/>
    </row>
    <row r="793" spans="5:8">
      <c r="E793" s="149"/>
      <c r="F793" s="149"/>
      <c r="G793" s="18"/>
      <c r="H793" s="150"/>
    </row>
    <row r="794" spans="5:8">
      <c r="E794" s="149"/>
      <c r="F794" s="149"/>
      <c r="G794" s="18"/>
      <c r="H794" s="150"/>
    </row>
    <row r="795" spans="5:8">
      <c r="E795" s="149"/>
      <c r="F795" s="149"/>
      <c r="G795" s="18"/>
      <c r="H795" s="150"/>
    </row>
    <row r="796" spans="5:8">
      <c r="E796" s="149"/>
      <c r="F796" s="149"/>
      <c r="G796" s="18"/>
      <c r="H796" s="150"/>
    </row>
    <row r="797" spans="5:8">
      <c r="E797" s="149"/>
      <c r="F797" s="149"/>
      <c r="G797" s="18"/>
      <c r="H797" s="150"/>
    </row>
    <row r="798" spans="5:8">
      <c r="E798" s="149"/>
      <c r="F798" s="149"/>
      <c r="G798" s="18"/>
      <c r="H798" s="150"/>
    </row>
    <row r="799" spans="5:8">
      <c r="E799" s="149"/>
      <c r="F799" s="149"/>
      <c r="G799" s="18"/>
      <c r="H799" s="150"/>
    </row>
    <row r="800" spans="5:8">
      <c r="E800" s="149"/>
      <c r="F800" s="149"/>
      <c r="G800" s="18"/>
      <c r="H800" s="150"/>
    </row>
    <row r="801" spans="5:8">
      <c r="E801" s="149"/>
      <c r="F801" s="149"/>
      <c r="G801" s="18"/>
      <c r="H801" s="150"/>
    </row>
    <row r="802" spans="5:8">
      <c r="E802" s="149"/>
      <c r="F802" s="149"/>
      <c r="G802" s="18"/>
      <c r="H802" s="150"/>
    </row>
    <row r="803" spans="5:8">
      <c r="E803" s="149"/>
      <c r="F803" s="149"/>
      <c r="G803" s="18"/>
      <c r="H803" s="150"/>
    </row>
    <row r="804" spans="5:8">
      <c r="E804" s="149"/>
      <c r="F804" s="149"/>
      <c r="G804" s="18"/>
      <c r="H804" s="150"/>
    </row>
    <row r="805" spans="5:8">
      <c r="E805" s="149"/>
      <c r="F805" s="149"/>
      <c r="G805" s="18"/>
      <c r="H805" s="150"/>
    </row>
    <row r="806" spans="5:8">
      <c r="E806" s="149"/>
      <c r="F806" s="149"/>
      <c r="G806" s="18"/>
      <c r="H806" s="150"/>
    </row>
    <row r="807" spans="5:8">
      <c r="E807" s="149"/>
      <c r="F807" s="149"/>
      <c r="G807" s="18"/>
      <c r="H807" s="150"/>
    </row>
    <row r="808" spans="5:8">
      <c r="E808" s="149"/>
      <c r="F808" s="149"/>
      <c r="G808" s="18"/>
      <c r="H808" s="150"/>
    </row>
    <row r="809" spans="5:8">
      <c r="E809" s="149"/>
      <c r="F809" s="149"/>
      <c r="G809" s="18"/>
      <c r="H809" s="150"/>
    </row>
    <row r="810" spans="5:8">
      <c r="E810" s="149"/>
      <c r="F810" s="149"/>
      <c r="G810" s="18"/>
      <c r="H810" s="150"/>
    </row>
    <row r="811" spans="5:8">
      <c r="E811" s="149"/>
      <c r="F811" s="149"/>
      <c r="G811" s="18"/>
      <c r="H811" s="150"/>
    </row>
    <row r="812" spans="5:8">
      <c r="E812" s="149"/>
      <c r="F812" s="149"/>
      <c r="G812" s="18"/>
      <c r="H812" s="150"/>
    </row>
    <row r="813" spans="5:8">
      <c r="E813" s="149"/>
      <c r="F813" s="149"/>
      <c r="G813" s="18"/>
      <c r="H813" s="150"/>
    </row>
    <row r="814" spans="5:8">
      <c r="E814" s="149"/>
      <c r="F814" s="149"/>
      <c r="G814" s="18"/>
      <c r="H814" s="150"/>
    </row>
    <row r="815" spans="5:8">
      <c r="E815" s="149"/>
      <c r="F815" s="149"/>
      <c r="G815" s="18"/>
      <c r="H815" s="150"/>
    </row>
    <row r="816" spans="5:8">
      <c r="E816" s="149"/>
      <c r="F816" s="149"/>
      <c r="G816" s="18"/>
      <c r="H816" s="150"/>
    </row>
    <row r="817" spans="5:8">
      <c r="E817" s="149"/>
      <c r="F817" s="149"/>
      <c r="G817" s="18"/>
      <c r="H817" s="150"/>
    </row>
    <row r="818" spans="5:8">
      <c r="E818" s="149"/>
      <c r="F818" s="149"/>
      <c r="G818" s="18"/>
      <c r="H818" s="150"/>
    </row>
    <row r="819" spans="5:8">
      <c r="E819" s="149"/>
      <c r="F819" s="149"/>
      <c r="G819" s="18"/>
      <c r="H819" s="150"/>
    </row>
    <row r="820" spans="5:8">
      <c r="E820" s="149"/>
      <c r="F820" s="149"/>
      <c r="G820" s="18"/>
      <c r="H820" s="150"/>
    </row>
    <row r="821" spans="5:8">
      <c r="E821" s="149"/>
      <c r="F821" s="149"/>
      <c r="G821" s="18"/>
      <c r="H821" s="150"/>
    </row>
    <row r="822" spans="5:8">
      <c r="E822" s="149"/>
      <c r="F822" s="149"/>
      <c r="G822" s="18"/>
      <c r="H822" s="150"/>
    </row>
    <row r="823" spans="5:8">
      <c r="E823" s="149"/>
      <c r="F823" s="149"/>
      <c r="G823" s="18"/>
      <c r="H823" s="150"/>
    </row>
    <row r="824" spans="5:8">
      <c r="E824" s="149"/>
      <c r="F824" s="149"/>
      <c r="G824" s="18"/>
      <c r="H824" s="150"/>
    </row>
    <row r="825" spans="5:8">
      <c r="E825" s="149"/>
      <c r="F825" s="149"/>
      <c r="G825" s="18"/>
      <c r="H825" s="150"/>
    </row>
    <row r="826" spans="5:8">
      <c r="E826" s="149"/>
      <c r="F826" s="149"/>
      <c r="G826" s="18"/>
      <c r="H826" s="150"/>
    </row>
    <row r="827" spans="5:8">
      <c r="E827" s="149"/>
      <c r="F827" s="149"/>
      <c r="G827" s="18"/>
      <c r="H827" s="150"/>
    </row>
    <row r="828" spans="5:8">
      <c r="E828" s="149"/>
      <c r="F828" s="149"/>
      <c r="G828" s="18"/>
      <c r="H828" s="150"/>
    </row>
    <row r="829" spans="5:8">
      <c r="E829" s="149"/>
      <c r="F829" s="149"/>
      <c r="G829" s="18"/>
      <c r="H829" s="150"/>
    </row>
    <row r="830" spans="5:8">
      <c r="E830" s="149"/>
      <c r="F830" s="149"/>
      <c r="G830" s="18"/>
      <c r="H830" s="150"/>
    </row>
    <row r="831" spans="5:8">
      <c r="E831" s="149"/>
      <c r="F831" s="149"/>
      <c r="G831" s="18"/>
      <c r="H831" s="150"/>
    </row>
    <row r="832" spans="5:8">
      <c r="E832" s="149"/>
      <c r="F832" s="149"/>
      <c r="G832" s="18"/>
      <c r="H832" s="150"/>
    </row>
    <row r="833" spans="5:8">
      <c r="E833" s="149"/>
      <c r="F833" s="149"/>
      <c r="G833" s="18"/>
      <c r="H833" s="150"/>
    </row>
    <row r="834" spans="5:8">
      <c r="E834" s="149"/>
      <c r="F834" s="149"/>
      <c r="G834" s="18"/>
      <c r="H834" s="150"/>
    </row>
    <row r="835" spans="5:8">
      <c r="E835" s="149"/>
      <c r="F835" s="149"/>
      <c r="G835" s="18"/>
      <c r="H835" s="150"/>
    </row>
    <row r="836" spans="5:8">
      <c r="E836" s="149"/>
      <c r="F836" s="149"/>
      <c r="G836" s="18"/>
      <c r="H836" s="150"/>
    </row>
    <row r="837" spans="5:8">
      <c r="E837" s="149"/>
      <c r="F837" s="149"/>
      <c r="G837" s="18"/>
      <c r="H837" s="150"/>
    </row>
    <row r="838" spans="5:8">
      <c r="E838" s="149"/>
      <c r="F838" s="149"/>
      <c r="G838" s="18"/>
      <c r="H838" s="150"/>
    </row>
    <row r="839" spans="5:8">
      <c r="E839" s="149"/>
      <c r="F839" s="149"/>
      <c r="G839" s="18"/>
      <c r="H839" s="150"/>
    </row>
    <row r="840" spans="5:8">
      <c r="E840" s="149"/>
      <c r="F840" s="149"/>
      <c r="G840" s="18"/>
      <c r="H840" s="150"/>
    </row>
    <row r="841" spans="5:8">
      <c r="E841" s="149"/>
      <c r="F841" s="149"/>
      <c r="G841" s="18"/>
      <c r="H841" s="150"/>
    </row>
    <row r="842" spans="5:8">
      <c r="E842" s="149"/>
      <c r="F842" s="149"/>
      <c r="G842" s="18"/>
      <c r="H842" s="150"/>
    </row>
    <row r="843" spans="5:8">
      <c r="E843" s="149"/>
      <c r="F843" s="149"/>
      <c r="G843" s="18"/>
      <c r="H843" s="150"/>
    </row>
    <row r="844" spans="5:8">
      <c r="E844" s="149"/>
      <c r="F844" s="149"/>
      <c r="G844" s="18"/>
      <c r="H844" s="150"/>
    </row>
    <row r="845" spans="5:8">
      <c r="E845" s="149"/>
      <c r="F845" s="149"/>
      <c r="G845" s="18"/>
      <c r="H845" s="150"/>
    </row>
    <row r="846" spans="5:8">
      <c r="E846" s="149"/>
      <c r="F846" s="149"/>
      <c r="G846" s="18"/>
      <c r="H846" s="150"/>
    </row>
    <row r="847" spans="5:8">
      <c r="E847" s="149"/>
      <c r="F847" s="149"/>
      <c r="G847" s="18"/>
      <c r="H847" s="150"/>
    </row>
    <row r="848" spans="5:8">
      <c r="E848" s="149"/>
      <c r="F848" s="149"/>
      <c r="G848" s="18"/>
      <c r="H848" s="150"/>
    </row>
    <row r="849" spans="5:8">
      <c r="E849" s="149"/>
      <c r="F849" s="149"/>
      <c r="G849" s="18"/>
      <c r="H849" s="150"/>
    </row>
    <row r="850" spans="5:8">
      <c r="E850" s="149"/>
      <c r="F850" s="149"/>
      <c r="G850" s="18"/>
      <c r="H850" s="150"/>
    </row>
    <row r="851" spans="5:8">
      <c r="E851" s="149"/>
      <c r="F851" s="149"/>
      <c r="G851" s="18"/>
      <c r="H851" s="150"/>
    </row>
    <row r="852" spans="5:8">
      <c r="E852" s="149"/>
      <c r="F852" s="149"/>
      <c r="G852" s="18"/>
      <c r="H852" s="150"/>
    </row>
    <row r="853" spans="5:8">
      <c r="E853" s="149"/>
      <c r="F853" s="149"/>
      <c r="G853" s="18"/>
      <c r="H853" s="150"/>
    </row>
    <row r="854" spans="5:8">
      <c r="E854" s="149"/>
      <c r="F854" s="149"/>
      <c r="G854" s="18"/>
      <c r="H854" s="150"/>
    </row>
    <row r="855" spans="5:8">
      <c r="E855" s="149"/>
      <c r="F855" s="149"/>
      <c r="G855" s="18"/>
      <c r="H855" s="150"/>
    </row>
    <row r="856" spans="5:8">
      <c r="E856" s="149"/>
      <c r="F856" s="149"/>
      <c r="G856" s="18"/>
      <c r="H856" s="150"/>
    </row>
    <row r="857" spans="5:8">
      <c r="E857" s="149"/>
      <c r="F857" s="149"/>
      <c r="G857" s="18"/>
      <c r="H857" s="150"/>
    </row>
    <row r="858" spans="5:8">
      <c r="E858" s="149"/>
      <c r="F858" s="149"/>
      <c r="G858" s="18"/>
      <c r="H858" s="150"/>
    </row>
    <row r="859" spans="5:8">
      <c r="E859" s="149"/>
      <c r="F859" s="149"/>
      <c r="G859" s="18"/>
      <c r="H859" s="150"/>
    </row>
    <row r="860" spans="5:8">
      <c r="E860" s="149"/>
      <c r="F860" s="149"/>
      <c r="G860" s="18"/>
      <c r="H860" s="150"/>
    </row>
    <row r="861" spans="5:8">
      <c r="E861" s="149"/>
      <c r="F861" s="149"/>
      <c r="G861" s="18"/>
      <c r="H861" s="150"/>
    </row>
    <row r="862" spans="5:8">
      <c r="E862" s="149"/>
      <c r="F862" s="149"/>
      <c r="G862" s="18"/>
      <c r="H862" s="150"/>
    </row>
    <row r="863" spans="5:8">
      <c r="E863" s="149"/>
      <c r="F863" s="149"/>
      <c r="G863" s="18"/>
      <c r="H863" s="150"/>
    </row>
    <row r="864" spans="5:8">
      <c r="E864" s="149"/>
      <c r="F864" s="149"/>
      <c r="G864" s="18"/>
      <c r="H864" s="150"/>
    </row>
    <row r="865" spans="5:8">
      <c r="E865" s="149"/>
      <c r="F865" s="149"/>
      <c r="G865" s="18"/>
      <c r="H865" s="150"/>
    </row>
    <row r="866" spans="5:8">
      <c r="E866" s="149"/>
      <c r="F866" s="149"/>
      <c r="G866" s="18"/>
      <c r="H866" s="150"/>
    </row>
    <row r="867" spans="5:8">
      <c r="E867" s="149"/>
      <c r="F867" s="149"/>
      <c r="G867" s="18"/>
      <c r="H867" s="150"/>
    </row>
    <row r="868" spans="5:8">
      <c r="E868" s="149"/>
      <c r="F868" s="149"/>
      <c r="G868" s="18"/>
      <c r="H868" s="150"/>
    </row>
    <row r="869" spans="5:8">
      <c r="E869" s="149"/>
      <c r="F869" s="149"/>
      <c r="G869" s="18"/>
      <c r="H869" s="150"/>
    </row>
    <row r="870" spans="5:8">
      <c r="E870" s="149"/>
      <c r="F870" s="149"/>
      <c r="G870" s="18"/>
      <c r="H870" s="150"/>
    </row>
    <row r="871" spans="5:8">
      <c r="E871" s="149"/>
      <c r="F871" s="149"/>
      <c r="G871" s="18"/>
      <c r="H871" s="150"/>
    </row>
    <row r="872" spans="5:8">
      <c r="E872" s="149"/>
      <c r="F872" s="149"/>
      <c r="G872" s="18"/>
      <c r="H872" s="150"/>
    </row>
    <row r="873" spans="5:8">
      <c r="E873" s="149"/>
      <c r="F873" s="149"/>
      <c r="G873" s="18"/>
      <c r="H873" s="150"/>
    </row>
    <row r="874" spans="5:8">
      <c r="E874" s="149"/>
      <c r="F874" s="149"/>
      <c r="G874" s="18"/>
      <c r="H874" s="150"/>
    </row>
    <row r="875" spans="5:8">
      <c r="E875" s="149"/>
      <c r="F875" s="149"/>
      <c r="G875" s="18"/>
      <c r="H875" s="150"/>
    </row>
    <row r="876" spans="5:8">
      <c r="E876" s="149"/>
      <c r="F876" s="149"/>
      <c r="G876" s="18"/>
      <c r="H876" s="150"/>
    </row>
    <row r="877" spans="5:8">
      <c r="E877" s="149"/>
      <c r="F877" s="149"/>
      <c r="G877" s="18"/>
      <c r="H877" s="150"/>
    </row>
    <row r="878" spans="5:8">
      <c r="E878" s="149"/>
      <c r="F878" s="149"/>
      <c r="G878" s="18"/>
      <c r="H878" s="150"/>
    </row>
    <row r="879" spans="5:8">
      <c r="E879" s="149"/>
      <c r="F879" s="149"/>
      <c r="G879" s="18"/>
      <c r="H879" s="150"/>
    </row>
    <row r="880" spans="5:8">
      <c r="E880" s="149"/>
      <c r="F880" s="149"/>
      <c r="G880" s="18"/>
      <c r="H880" s="150"/>
    </row>
    <row r="881" spans="5:8">
      <c r="E881" s="149"/>
      <c r="F881" s="149"/>
      <c r="G881" s="18"/>
      <c r="H881" s="150"/>
    </row>
    <row r="882" spans="5:8">
      <c r="E882" s="149"/>
      <c r="F882" s="149"/>
      <c r="G882" s="18"/>
      <c r="H882" s="150"/>
    </row>
    <row r="883" spans="5:8">
      <c r="E883" s="149"/>
      <c r="F883" s="149"/>
      <c r="G883" s="18"/>
      <c r="H883" s="150"/>
    </row>
    <row r="884" spans="5:8">
      <c r="E884" s="149"/>
      <c r="F884" s="149"/>
      <c r="G884" s="18"/>
      <c r="H884" s="150"/>
    </row>
    <row r="885" spans="5:8">
      <c r="E885" s="149"/>
      <c r="F885" s="149"/>
      <c r="G885" s="18"/>
      <c r="H885" s="150"/>
    </row>
    <row r="886" spans="5:8">
      <c r="E886" s="149"/>
      <c r="F886" s="149"/>
      <c r="G886" s="18"/>
      <c r="H886" s="150"/>
    </row>
    <row r="887" spans="5:8">
      <c r="E887" s="149"/>
      <c r="F887" s="149"/>
      <c r="G887" s="18"/>
      <c r="H887" s="150"/>
    </row>
    <row r="888" spans="5:8">
      <c r="E888" s="149"/>
      <c r="F888" s="149"/>
      <c r="G888" s="18"/>
      <c r="H888" s="150"/>
    </row>
    <row r="889" spans="5:8">
      <c r="E889" s="149"/>
      <c r="F889" s="149"/>
      <c r="G889" s="18"/>
      <c r="H889" s="150"/>
    </row>
    <row r="890" spans="5:8">
      <c r="E890" s="149"/>
      <c r="F890" s="149"/>
      <c r="G890" s="18"/>
      <c r="H890" s="150"/>
    </row>
    <row r="891" spans="5:8">
      <c r="E891" s="149"/>
      <c r="F891" s="149"/>
      <c r="G891" s="18"/>
      <c r="H891" s="150"/>
    </row>
    <row r="892" spans="5:8">
      <c r="E892" s="149"/>
      <c r="F892" s="149"/>
      <c r="G892" s="18"/>
      <c r="H892" s="150"/>
    </row>
    <row r="893" spans="5:8">
      <c r="E893" s="149"/>
      <c r="F893" s="149"/>
      <c r="G893" s="18"/>
      <c r="H893" s="150"/>
    </row>
    <row r="894" spans="5:8">
      <c r="E894" s="149"/>
      <c r="F894" s="149"/>
      <c r="G894" s="18"/>
      <c r="H894" s="150"/>
    </row>
    <row r="895" spans="5:8">
      <c r="E895" s="149"/>
      <c r="F895" s="149"/>
      <c r="G895" s="18"/>
      <c r="H895" s="150"/>
    </row>
    <row r="896" spans="5:8">
      <c r="E896" s="149"/>
      <c r="F896" s="149"/>
      <c r="G896" s="18"/>
      <c r="H896" s="150"/>
    </row>
    <row r="897" spans="5:8">
      <c r="E897" s="149"/>
      <c r="F897" s="149"/>
      <c r="G897" s="18"/>
      <c r="H897" s="150"/>
    </row>
    <row r="898" spans="5:8">
      <c r="E898" s="149"/>
      <c r="F898" s="149"/>
      <c r="G898" s="18"/>
      <c r="H898" s="150"/>
    </row>
    <row r="899" spans="5:8">
      <c r="E899" s="149"/>
      <c r="F899" s="149"/>
      <c r="G899" s="18"/>
      <c r="H899" s="150"/>
    </row>
    <row r="900" spans="5:8">
      <c r="E900" s="149"/>
      <c r="F900" s="149"/>
      <c r="G900" s="18"/>
      <c r="H900" s="150"/>
    </row>
    <row r="901" spans="5:8">
      <c r="E901" s="149"/>
      <c r="F901" s="149"/>
      <c r="G901" s="18"/>
      <c r="H901" s="150"/>
    </row>
    <row r="902" spans="5:8">
      <c r="E902" s="149"/>
      <c r="F902" s="149"/>
      <c r="G902" s="18"/>
      <c r="H902" s="150"/>
    </row>
    <row r="903" spans="5:8">
      <c r="E903" s="149"/>
      <c r="F903" s="149"/>
      <c r="G903" s="18"/>
      <c r="H903" s="150"/>
    </row>
    <row r="904" spans="5:8">
      <c r="E904" s="149"/>
      <c r="F904" s="149"/>
      <c r="G904" s="18"/>
      <c r="H904" s="150"/>
    </row>
    <row r="905" spans="5:8">
      <c r="E905" s="149"/>
      <c r="F905" s="149"/>
      <c r="G905" s="18"/>
      <c r="H905" s="150"/>
    </row>
    <row r="906" spans="5:8">
      <c r="E906" s="149"/>
      <c r="F906" s="149"/>
      <c r="G906" s="18"/>
      <c r="H906" s="150"/>
    </row>
    <row r="907" spans="5:8">
      <c r="E907" s="149"/>
      <c r="F907" s="149"/>
      <c r="G907" s="18"/>
      <c r="H907" s="150"/>
    </row>
    <row r="908" spans="5:8">
      <c r="E908" s="149"/>
      <c r="F908" s="149"/>
      <c r="G908" s="18"/>
      <c r="H908" s="150"/>
    </row>
    <row r="909" spans="5:8">
      <c r="E909" s="149"/>
      <c r="F909" s="149"/>
      <c r="G909" s="18"/>
      <c r="H909" s="150"/>
    </row>
    <row r="910" spans="5:8">
      <c r="E910" s="149"/>
      <c r="F910" s="149"/>
      <c r="G910" s="18"/>
      <c r="H910" s="150"/>
    </row>
    <row r="911" spans="5:8">
      <c r="E911" s="149"/>
      <c r="F911" s="149"/>
      <c r="G911" s="18"/>
      <c r="H911" s="150"/>
    </row>
    <row r="912" spans="5:8">
      <c r="E912" s="149"/>
      <c r="F912" s="149"/>
      <c r="G912" s="18"/>
      <c r="H912" s="150"/>
    </row>
    <row r="913" spans="5:8">
      <c r="E913" s="149"/>
      <c r="F913" s="149"/>
      <c r="G913" s="18"/>
      <c r="H913" s="150"/>
    </row>
    <row r="914" spans="5:8">
      <c r="E914" s="149"/>
      <c r="F914" s="149"/>
      <c r="G914" s="18"/>
      <c r="H914" s="150"/>
    </row>
    <row r="915" spans="5:8">
      <c r="E915" s="149"/>
      <c r="F915" s="149"/>
      <c r="G915" s="18"/>
      <c r="H915" s="150"/>
    </row>
    <row r="916" spans="5:8">
      <c r="E916" s="149"/>
      <c r="F916" s="149"/>
      <c r="G916" s="18"/>
      <c r="H916" s="150"/>
    </row>
    <row r="917" spans="5:8">
      <c r="E917" s="149"/>
      <c r="F917" s="149"/>
      <c r="G917" s="18"/>
      <c r="H917" s="150"/>
    </row>
    <row r="918" spans="5:8">
      <c r="E918" s="149"/>
      <c r="F918" s="149"/>
      <c r="G918" s="18"/>
      <c r="H918" s="150"/>
    </row>
    <row r="919" spans="5:8">
      <c r="E919" s="149"/>
      <c r="F919" s="149"/>
      <c r="G919" s="18"/>
      <c r="H919" s="150"/>
    </row>
    <row r="920" spans="5:8">
      <c r="E920" s="149"/>
      <c r="F920" s="149"/>
      <c r="G920" s="18"/>
      <c r="H920" s="150"/>
    </row>
    <row r="921" spans="5:8">
      <c r="E921" s="149"/>
      <c r="F921" s="149"/>
      <c r="G921" s="18"/>
      <c r="H921" s="150"/>
    </row>
    <row r="922" spans="5:8">
      <c r="E922" s="149"/>
      <c r="F922" s="149"/>
      <c r="G922" s="18"/>
      <c r="H922" s="150"/>
    </row>
    <row r="923" spans="5:8">
      <c r="E923" s="149"/>
      <c r="F923" s="149"/>
      <c r="G923" s="18"/>
      <c r="H923" s="150"/>
    </row>
    <row r="924" spans="5:8">
      <c r="E924" s="149"/>
      <c r="F924" s="149"/>
      <c r="G924" s="18"/>
      <c r="H924" s="150"/>
    </row>
    <row r="925" spans="5:8">
      <c r="E925" s="149"/>
      <c r="F925" s="149"/>
      <c r="G925" s="18"/>
      <c r="H925" s="150"/>
    </row>
    <row r="926" spans="5:8">
      <c r="E926" s="149"/>
      <c r="F926" s="149"/>
      <c r="G926" s="18"/>
      <c r="H926" s="150"/>
    </row>
    <row r="927" spans="5:8">
      <c r="E927" s="149"/>
      <c r="F927" s="149"/>
      <c r="G927" s="18"/>
      <c r="H927" s="150"/>
    </row>
    <row r="928" spans="5:8">
      <c r="E928" s="149"/>
      <c r="F928" s="149"/>
      <c r="G928" s="18"/>
      <c r="H928" s="150"/>
    </row>
    <row r="929" spans="5:8">
      <c r="E929" s="149"/>
      <c r="F929" s="149"/>
      <c r="G929" s="18"/>
      <c r="H929" s="150"/>
    </row>
    <row r="930" spans="5:8">
      <c r="E930" s="149"/>
      <c r="F930" s="149"/>
      <c r="G930" s="18"/>
      <c r="H930" s="150"/>
    </row>
    <row r="931" spans="5:8">
      <c r="E931" s="149"/>
      <c r="F931" s="149"/>
      <c r="G931" s="18"/>
      <c r="H931" s="150"/>
    </row>
    <row r="932" spans="5:8">
      <c r="E932" s="149"/>
      <c r="F932" s="149"/>
      <c r="G932" s="18"/>
      <c r="H932" s="150"/>
    </row>
    <row r="933" spans="5:8">
      <c r="E933" s="149"/>
      <c r="F933" s="149"/>
      <c r="G933" s="18"/>
      <c r="H933" s="150"/>
    </row>
    <row r="934" spans="5:8">
      <c r="E934" s="149"/>
      <c r="F934" s="149"/>
      <c r="G934" s="18"/>
      <c r="H934" s="150"/>
    </row>
    <row r="935" spans="5:8">
      <c r="E935" s="149"/>
      <c r="F935" s="149"/>
      <c r="G935" s="18"/>
      <c r="H935" s="150"/>
    </row>
    <row r="936" spans="5:8">
      <c r="E936" s="149"/>
      <c r="F936" s="149"/>
      <c r="G936" s="18"/>
      <c r="H936" s="150"/>
    </row>
    <row r="937" spans="5:8">
      <c r="E937" s="149"/>
      <c r="F937" s="149"/>
      <c r="G937" s="18"/>
      <c r="H937" s="150"/>
    </row>
    <row r="938" spans="5:8">
      <c r="E938" s="149"/>
      <c r="F938" s="149"/>
      <c r="G938" s="18"/>
      <c r="H938" s="150"/>
    </row>
    <row r="939" spans="5:8">
      <c r="E939" s="149"/>
      <c r="F939" s="149"/>
      <c r="G939" s="18"/>
      <c r="H939" s="150"/>
    </row>
    <row r="940" spans="5:8">
      <c r="E940" s="149"/>
      <c r="F940" s="149"/>
      <c r="G940" s="18"/>
      <c r="H940" s="150"/>
    </row>
    <row r="941" spans="5:8">
      <c r="E941" s="149"/>
      <c r="F941" s="149"/>
      <c r="G941" s="18"/>
      <c r="H941" s="150"/>
    </row>
    <row r="942" spans="5:8">
      <c r="E942" s="149"/>
      <c r="F942" s="149"/>
      <c r="G942" s="18"/>
      <c r="H942" s="150"/>
    </row>
    <row r="943" spans="5:8">
      <c r="E943" s="149"/>
      <c r="F943" s="149"/>
      <c r="G943" s="18"/>
      <c r="H943" s="150"/>
    </row>
    <row r="944" spans="5:8">
      <c r="E944" s="149"/>
      <c r="F944" s="149"/>
      <c r="G944" s="18"/>
      <c r="H944" s="150"/>
    </row>
    <row r="945" spans="5:8">
      <c r="E945" s="149"/>
      <c r="F945" s="149"/>
      <c r="G945" s="18"/>
      <c r="H945" s="150"/>
    </row>
    <row r="946" spans="5:8">
      <c r="E946" s="149"/>
      <c r="F946" s="149"/>
      <c r="G946" s="18"/>
      <c r="H946" s="150"/>
    </row>
    <row r="947" spans="5:8">
      <c r="E947" s="149"/>
      <c r="F947" s="149"/>
      <c r="G947" s="18"/>
      <c r="H947" s="150"/>
    </row>
    <row r="948" spans="5:8">
      <c r="E948" s="149"/>
      <c r="F948" s="149"/>
      <c r="G948" s="18"/>
      <c r="H948" s="150"/>
    </row>
    <row r="949" spans="5:8">
      <c r="E949" s="149"/>
      <c r="F949" s="149"/>
      <c r="G949" s="18"/>
      <c r="H949" s="150"/>
    </row>
    <row r="950" spans="5:8">
      <c r="E950" s="149"/>
      <c r="F950" s="149"/>
      <c r="G950" s="18"/>
      <c r="H950" s="150"/>
    </row>
    <row r="951" spans="5:8">
      <c r="E951" s="149"/>
      <c r="F951" s="149"/>
      <c r="G951" s="18"/>
      <c r="H951" s="150"/>
    </row>
    <row r="952" spans="5:8">
      <c r="E952" s="149"/>
      <c r="F952" s="149"/>
      <c r="G952" s="18"/>
      <c r="H952" s="150"/>
    </row>
    <row r="953" spans="5:8">
      <c r="E953" s="149"/>
      <c r="F953" s="149"/>
      <c r="G953" s="18"/>
      <c r="H953" s="150"/>
    </row>
    <row r="954" spans="5:8">
      <c r="E954" s="149"/>
      <c r="F954" s="149"/>
      <c r="G954" s="18"/>
      <c r="H954" s="150"/>
    </row>
    <row r="955" spans="5:8">
      <c r="E955" s="149"/>
      <c r="F955" s="149"/>
      <c r="G955" s="18"/>
      <c r="H955" s="150"/>
    </row>
    <row r="956" spans="5:8">
      <c r="E956" s="149"/>
      <c r="F956" s="149"/>
      <c r="G956" s="18"/>
      <c r="H956" s="150"/>
    </row>
    <row r="957" spans="5:8">
      <c r="E957" s="149"/>
      <c r="F957" s="149"/>
      <c r="G957" s="18"/>
      <c r="H957" s="150"/>
    </row>
    <row r="958" spans="5:8">
      <c r="E958" s="149"/>
      <c r="F958" s="149"/>
      <c r="G958" s="18"/>
      <c r="H958" s="150"/>
    </row>
    <row r="959" spans="5:8">
      <c r="E959" s="149"/>
      <c r="F959" s="149"/>
      <c r="G959" s="18"/>
      <c r="H959" s="150"/>
    </row>
    <row r="960" spans="5:8">
      <c r="E960" s="149"/>
      <c r="F960" s="149"/>
      <c r="G960" s="18"/>
      <c r="H960" s="150"/>
    </row>
    <row r="961" spans="5:8">
      <c r="E961" s="149"/>
      <c r="F961" s="149"/>
      <c r="G961" s="18"/>
      <c r="H961" s="150"/>
    </row>
    <row r="962" spans="5:8">
      <c r="E962" s="149"/>
      <c r="F962" s="149"/>
      <c r="G962" s="18"/>
      <c r="H962" s="150"/>
    </row>
    <row r="963" spans="5:8">
      <c r="E963" s="149"/>
      <c r="F963" s="149"/>
      <c r="G963" s="18"/>
      <c r="H963" s="150"/>
    </row>
    <row r="964" spans="5:8">
      <c r="E964" s="149"/>
      <c r="F964" s="149"/>
      <c r="G964" s="18"/>
      <c r="H964" s="150"/>
    </row>
    <row r="965" spans="5:8">
      <c r="E965" s="149"/>
      <c r="F965" s="149"/>
      <c r="G965" s="18"/>
      <c r="H965" s="150"/>
    </row>
    <row r="966" spans="5:8">
      <c r="E966" s="149"/>
      <c r="F966" s="149"/>
      <c r="G966" s="18"/>
      <c r="H966" s="150"/>
    </row>
    <row r="967" spans="5:8">
      <c r="E967" s="149"/>
      <c r="F967" s="149"/>
      <c r="G967" s="18"/>
      <c r="H967" s="150"/>
    </row>
    <row r="968" spans="5:8">
      <c r="E968" s="149"/>
      <c r="F968" s="149"/>
      <c r="G968" s="18"/>
      <c r="H968" s="150"/>
    </row>
    <row r="969" spans="5:8">
      <c r="E969" s="149"/>
      <c r="F969" s="149"/>
      <c r="G969" s="18"/>
      <c r="H969" s="150"/>
    </row>
    <row r="970" spans="5:8">
      <c r="E970" s="149"/>
      <c r="F970" s="149"/>
      <c r="G970" s="18"/>
      <c r="H970" s="150"/>
    </row>
    <row r="971" spans="5:8">
      <c r="E971" s="149"/>
      <c r="F971" s="149"/>
      <c r="G971" s="18"/>
      <c r="H971" s="150"/>
    </row>
    <row r="972" spans="5:8">
      <c r="E972" s="149"/>
      <c r="F972" s="149"/>
      <c r="G972" s="18"/>
      <c r="H972" s="150"/>
    </row>
    <row r="973" spans="5:8">
      <c r="E973" s="149"/>
      <c r="F973" s="149"/>
      <c r="G973" s="18"/>
      <c r="H973" s="150"/>
    </row>
    <row r="974" spans="5:8">
      <c r="E974" s="149"/>
      <c r="F974" s="149"/>
      <c r="G974" s="18"/>
      <c r="H974" s="150"/>
    </row>
    <row r="975" spans="5:8">
      <c r="E975" s="149"/>
      <c r="F975" s="149"/>
      <c r="G975" s="18"/>
      <c r="H975" s="150"/>
    </row>
    <row r="976" spans="5:8">
      <c r="E976" s="149"/>
      <c r="F976" s="149"/>
      <c r="G976" s="18"/>
      <c r="H976" s="150"/>
    </row>
    <row r="977" spans="5:8">
      <c r="E977" s="149"/>
      <c r="F977" s="149"/>
      <c r="G977" s="18"/>
      <c r="H977" s="150"/>
    </row>
    <row r="978" spans="5:8">
      <c r="E978" s="149"/>
      <c r="F978" s="149"/>
      <c r="G978" s="18"/>
      <c r="H978" s="150"/>
    </row>
    <row r="979" spans="5:8">
      <c r="E979" s="149"/>
      <c r="F979" s="149"/>
      <c r="G979" s="18"/>
      <c r="H979" s="150"/>
    </row>
    <row r="980" spans="5:8">
      <c r="E980" s="149"/>
      <c r="F980" s="149"/>
      <c r="G980" s="18"/>
      <c r="H980" s="150"/>
    </row>
    <row r="981" spans="5:8">
      <c r="E981" s="149"/>
      <c r="F981" s="149"/>
      <c r="G981" s="18"/>
      <c r="H981" s="150"/>
    </row>
    <row r="982" spans="5:8">
      <c r="E982" s="149"/>
      <c r="F982" s="149"/>
      <c r="G982" s="18"/>
      <c r="H982" s="150"/>
    </row>
    <row r="983" spans="5:8">
      <c r="E983" s="149"/>
      <c r="F983" s="149"/>
      <c r="G983" s="18"/>
      <c r="H983" s="150"/>
    </row>
    <row r="984" spans="5:8">
      <c r="E984" s="149"/>
      <c r="F984" s="149"/>
      <c r="G984" s="18"/>
      <c r="H984" s="150"/>
    </row>
    <row r="985" spans="5:8">
      <c r="E985" s="149"/>
      <c r="F985" s="149"/>
      <c r="G985" s="18"/>
      <c r="H985" s="150"/>
    </row>
    <row r="986" spans="5:8">
      <c r="E986" s="149"/>
      <c r="F986" s="149"/>
      <c r="G986" s="18"/>
      <c r="H986" s="150"/>
    </row>
    <row r="987" spans="5:8">
      <c r="E987" s="149"/>
      <c r="F987" s="149"/>
      <c r="G987" s="18"/>
      <c r="H987" s="150"/>
    </row>
    <row r="988" spans="5:8">
      <c r="E988" s="149"/>
      <c r="F988" s="149"/>
      <c r="G988" s="18"/>
      <c r="H988" s="150"/>
    </row>
    <row r="989" spans="5:8">
      <c r="E989" s="149"/>
      <c r="F989" s="149"/>
      <c r="G989" s="18"/>
      <c r="H989" s="150"/>
    </row>
    <row r="990" spans="5:8">
      <c r="E990" s="149"/>
      <c r="F990" s="149"/>
      <c r="G990" s="18"/>
      <c r="H990" s="150"/>
    </row>
    <row r="991" spans="5:8">
      <c r="E991" s="149"/>
      <c r="F991" s="149"/>
      <c r="G991" s="18"/>
      <c r="H991" s="150"/>
    </row>
    <row r="992" spans="5:8">
      <c r="E992" s="149"/>
      <c r="F992" s="149"/>
      <c r="G992" s="18"/>
      <c r="H992" s="150"/>
    </row>
    <row r="993" spans="5:8">
      <c r="E993" s="149"/>
      <c r="F993" s="149"/>
      <c r="G993" s="18"/>
      <c r="H993" s="150"/>
    </row>
    <row r="994" spans="5:8">
      <c r="E994" s="149"/>
      <c r="F994" s="149"/>
      <c r="G994" s="18"/>
      <c r="H994" s="150"/>
    </row>
    <row r="995" spans="5:8">
      <c r="E995" s="149"/>
      <c r="F995" s="149"/>
      <c r="G995" s="18"/>
      <c r="H995" s="150"/>
    </row>
  </sheetData>
  <mergeCells count="50">
    <mergeCell ref="L2:L3"/>
    <mergeCell ref="J2:J3"/>
    <mergeCell ref="K2:K3"/>
    <mergeCell ref="D2:D3"/>
    <mergeCell ref="I2:I3"/>
    <mergeCell ref="G2:G3"/>
    <mergeCell ref="E2:E3"/>
    <mergeCell ref="M2:O2"/>
    <mergeCell ref="R2:W2"/>
    <mergeCell ref="AA2:AA3"/>
    <mergeCell ref="Y2:Y3"/>
    <mergeCell ref="Z2:Z3"/>
    <mergeCell ref="X2:X3"/>
    <mergeCell ref="Q2:Q3"/>
    <mergeCell ref="D582:G582"/>
    <mergeCell ref="A559:H559"/>
    <mergeCell ref="A2:A3"/>
    <mergeCell ref="F2:F3"/>
    <mergeCell ref="A540:D540"/>
    <mergeCell ref="A539:B539"/>
    <mergeCell ref="A355:B355"/>
    <mergeCell ref="A545:B545"/>
    <mergeCell ref="A546:G546"/>
    <mergeCell ref="A513:C513"/>
    <mergeCell ref="A514:F514"/>
    <mergeCell ref="A516:B516"/>
    <mergeCell ref="A363:D363"/>
    <mergeCell ref="A4:AA4"/>
    <mergeCell ref="C2:C3"/>
    <mergeCell ref="P2:P3"/>
    <mergeCell ref="A579:D579"/>
    <mergeCell ref="A379:F379"/>
    <mergeCell ref="A437:B437"/>
    <mergeCell ref="A438:E438"/>
    <mergeCell ref="A450:B450"/>
    <mergeCell ref="A451:F451"/>
    <mergeCell ref="A464:B464"/>
    <mergeCell ref="A465:D465"/>
    <mergeCell ref="A478:D478"/>
    <mergeCell ref="A517:E517"/>
    <mergeCell ref="A558:D558"/>
    <mergeCell ref="A528:C528"/>
    <mergeCell ref="A566:D566"/>
    <mergeCell ref="B2:B3"/>
    <mergeCell ref="A529:G529"/>
    <mergeCell ref="A356:H356"/>
    <mergeCell ref="A567:H567"/>
    <mergeCell ref="H2:H3"/>
    <mergeCell ref="A362:B362"/>
    <mergeCell ref="A481:F481"/>
  </mergeCells>
  <phoneticPr fontId="8" type="noConversion"/>
  <printOptions horizontalCentered="1" verticalCentered="1"/>
  <pageMargins left="0" right="0.19685039370078741" top="0" bottom="0.19685039370078741" header="0" footer="0"/>
  <pageSetup paperSize="9" scale="29" fitToHeight="0" orientation="portrait" r:id="rId1"/>
  <headerFooter alignWithMargins="0">
    <oddFooter>Strona &amp;P z &amp;N</oddFooter>
  </headerFooter>
  <rowBreaks count="3" manualBreakCount="3">
    <brk id="378" max="25" man="1"/>
    <brk id="464" max="25" man="1"/>
    <brk id="528" max="25" man="1"/>
  </rowBreaks>
  <colBreaks count="1" manualBreakCount="1">
    <brk id="11" max="58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0"/>
  </sheetPr>
  <dimension ref="A1:H718"/>
  <sheetViews>
    <sheetView view="pageBreakPreview" topLeftCell="A700" zoomScale="85" zoomScaleNormal="100" zoomScaleSheetLayoutView="85" workbookViewId="0">
      <selection activeCell="G717" sqref="G717"/>
    </sheetView>
  </sheetViews>
  <sheetFormatPr defaultRowHeight="12.75"/>
  <cols>
    <col min="1" max="1" width="3.42578125" style="84" customWidth="1"/>
    <col min="2" max="2" width="54" style="51" customWidth="1"/>
    <col min="3" max="3" width="10" style="60" bestFit="1" customWidth="1"/>
    <col min="4" max="4" width="15.5703125" style="127" bestFit="1" customWidth="1"/>
    <col min="5" max="5" width="28.5703125" style="2" bestFit="1" customWidth="1"/>
    <col min="6" max="6" width="15" style="33" bestFit="1" customWidth="1"/>
    <col min="7" max="7" width="15.140625" style="33" bestFit="1" customWidth="1"/>
    <col min="8" max="8" width="10.140625" style="33" bestFit="1" customWidth="1"/>
    <col min="9" max="16384" width="9.140625" style="33"/>
  </cols>
  <sheetData>
    <row r="1" spans="1:5" ht="13.5" thickBot="1">
      <c r="A1" s="740" t="s">
        <v>26</v>
      </c>
      <c r="B1" s="741"/>
      <c r="C1" s="741"/>
      <c r="D1" s="742"/>
    </row>
    <row r="2" spans="1:5">
      <c r="B2" s="22"/>
      <c r="D2" s="122"/>
    </row>
    <row r="3" spans="1:5" s="34" customFormat="1" ht="39" customHeight="1">
      <c r="A3" s="81" t="s">
        <v>38</v>
      </c>
      <c r="B3" s="1" t="s">
        <v>39</v>
      </c>
      <c r="C3" s="46" t="s">
        <v>71</v>
      </c>
      <c r="D3" s="123" t="s">
        <v>41</v>
      </c>
      <c r="E3" s="61"/>
    </row>
    <row r="4" spans="1:5">
      <c r="A4" s="737" t="s">
        <v>1</v>
      </c>
      <c r="B4" s="737"/>
      <c r="C4" s="737"/>
      <c r="D4" s="738"/>
    </row>
    <row r="5" spans="1:5" s="109" customFormat="1">
      <c r="A5" s="731" t="s">
        <v>27</v>
      </c>
      <c r="B5" s="731"/>
      <c r="C5" s="731"/>
      <c r="D5" s="731"/>
    </row>
    <row r="6" spans="1:5" s="174" customFormat="1">
      <c r="A6" s="153" t="s">
        <v>74</v>
      </c>
      <c r="B6" s="221" t="s">
        <v>1183</v>
      </c>
      <c r="C6" s="234">
        <v>2014</v>
      </c>
      <c r="D6" s="318">
        <v>4389</v>
      </c>
    </row>
    <row r="7" spans="1:5" s="174" customFormat="1">
      <c r="A7" s="153" t="s">
        <v>75</v>
      </c>
      <c r="B7" s="221" t="s">
        <v>1183</v>
      </c>
      <c r="C7" s="234">
        <v>2014</v>
      </c>
      <c r="D7" s="318">
        <v>4389</v>
      </c>
    </row>
    <row r="8" spans="1:5" s="174" customFormat="1">
      <c r="A8" s="153" t="s">
        <v>76</v>
      </c>
      <c r="B8" s="221" t="s">
        <v>1183</v>
      </c>
      <c r="C8" s="234">
        <v>2014</v>
      </c>
      <c r="D8" s="318">
        <v>4389</v>
      </c>
    </row>
    <row r="9" spans="1:5" s="174" customFormat="1">
      <c r="A9" s="153" t="s">
        <v>77</v>
      </c>
      <c r="B9" s="221" t="s">
        <v>1183</v>
      </c>
      <c r="C9" s="234">
        <v>2014</v>
      </c>
      <c r="D9" s="318">
        <v>4726</v>
      </c>
    </row>
    <row r="10" spans="1:5" s="174" customFormat="1" ht="25.5">
      <c r="A10" s="153" t="s">
        <v>78</v>
      </c>
      <c r="B10" s="221" t="s">
        <v>1184</v>
      </c>
      <c r="C10" s="234">
        <v>2014</v>
      </c>
      <c r="D10" s="318">
        <v>4389</v>
      </c>
    </row>
    <row r="11" spans="1:5" s="174" customFormat="1" ht="25.5">
      <c r="A11" s="153" t="s">
        <v>79</v>
      </c>
      <c r="B11" s="221" t="s">
        <v>1184</v>
      </c>
      <c r="C11" s="234">
        <v>2014</v>
      </c>
      <c r="D11" s="318">
        <v>4389</v>
      </c>
    </row>
    <row r="12" spans="1:5" s="174" customFormat="1" ht="25.5">
      <c r="A12" s="153" t="s">
        <v>80</v>
      </c>
      <c r="B12" s="221" t="s">
        <v>1184</v>
      </c>
      <c r="C12" s="234">
        <v>2014</v>
      </c>
      <c r="D12" s="318">
        <v>4389</v>
      </c>
    </row>
    <row r="13" spans="1:5" s="174" customFormat="1" ht="25.5">
      <c r="A13" s="153" t="s">
        <v>81</v>
      </c>
      <c r="B13" s="221" t="s">
        <v>1184</v>
      </c>
      <c r="C13" s="234">
        <v>2014</v>
      </c>
      <c r="D13" s="318">
        <v>3510</v>
      </c>
    </row>
    <row r="14" spans="1:5" s="174" customFormat="1" ht="25.5">
      <c r="A14" s="153" t="s">
        <v>82</v>
      </c>
      <c r="B14" s="221" t="s">
        <v>1184</v>
      </c>
      <c r="C14" s="234">
        <v>2014</v>
      </c>
      <c r="D14" s="318">
        <v>3510</v>
      </c>
    </row>
    <row r="15" spans="1:5" s="174" customFormat="1" ht="25.5">
      <c r="A15" s="153" t="s">
        <v>83</v>
      </c>
      <c r="B15" s="221" t="s">
        <v>1185</v>
      </c>
      <c r="C15" s="234">
        <v>2014</v>
      </c>
      <c r="D15" s="318">
        <v>784.58</v>
      </c>
    </row>
    <row r="16" spans="1:5" s="174" customFormat="1" ht="25.5">
      <c r="A16" s="153" t="s">
        <v>84</v>
      </c>
      <c r="B16" s="221" t="s">
        <v>1185</v>
      </c>
      <c r="C16" s="234">
        <v>2014</v>
      </c>
      <c r="D16" s="318">
        <v>784.58</v>
      </c>
    </row>
    <row r="17" spans="1:4" s="174" customFormat="1" ht="25.5">
      <c r="A17" s="153" t="s">
        <v>85</v>
      </c>
      <c r="B17" s="221" t="s">
        <v>1185</v>
      </c>
      <c r="C17" s="234">
        <v>2014</v>
      </c>
      <c r="D17" s="318">
        <v>784.58</v>
      </c>
    </row>
    <row r="18" spans="1:4" s="174" customFormat="1" ht="25.5">
      <c r="A18" s="153" t="s">
        <v>86</v>
      </c>
      <c r="B18" s="221" t="s">
        <v>1186</v>
      </c>
      <c r="C18" s="234">
        <v>2014</v>
      </c>
      <c r="D18" s="318">
        <v>1217.7</v>
      </c>
    </row>
    <row r="19" spans="1:4" s="174" customFormat="1" ht="25.5">
      <c r="A19" s="153" t="s">
        <v>87</v>
      </c>
      <c r="B19" s="221" t="s">
        <v>1187</v>
      </c>
      <c r="C19" s="234">
        <v>2014</v>
      </c>
      <c r="D19" s="318">
        <v>1540</v>
      </c>
    </row>
    <row r="20" spans="1:4" s="174" customFormat="1" ht="25.5">
      <c r="A20" s="153" t="s">
        <v>199</v>
      </c>
      <c r="B20" s="221" t="s">
        <v>1188</v>
      </c>
      <c r="C20" s="234">
        <v>2014</v>
      </c>
      <c r="D20" s="318">
        <v>1463.7</v>
      </c>
    </row>
    <row r="21" spans="1:4" s="174" customFormat="1" ht="25.5">
      <c r="A21" s="153" t="s">
        <v>362</v>
      </c>
      <c r="B21" s="221" t="s">
        <v>1188</v>
      </c>
      <c r="C21" s="234">
        <v>2014</v>
      </c>
      <c r="D21" s="318">
        <v>1463.7</v>
      </c>
    </row>
    <row r="22" spans="1:4" s="174" customFormat="1" ht="25.5">
      <c r="A22" s="153" t="s">
        <v>363</v>
      </c>
      <c r="B22" s="221" t="s">
        <v>1188</v>
      </c>
      <c r="C22" s="234">
        <v>2015</v>
      </c>
      <c r="D22" s="318">
        <v>1168.5</v>
      </c>
    </row>
    <row r="23" spans="1:4" s="174" customFormat="1" ht="25.5">
      <c r="A23" s="153" t="s">
        <v>364</v>
      </c>
      <c r="B23" s="221" t="s">
        <v>1188</v>
      </c>
      <c r="C23" s="234">
        <v>2015</v>
      </c>
      <c r="D23" s="318">
        <v>1168.5</v>
      </c>
    </row>
    <row r="24" spans="1:4" s="174" customFormat="1" ht="26.25" customHeight="1">
      <c r="A24" s="153" t="s">
        <v>365</v>
      </c>
      <c r="B24" s="221" t="s">
        <v>1188</v>
      </c>
      <c r="C24" s="234">
        <v>2015</v>
      </c>
      <c r="D24" s="318">
        <v>1168.5</v>
      </c>
    </row>
    <row r="25" spans="1:4" s="174" customFormat="1" ht="25.5">
      <c r="A25" s="153" t="s">
        <v>366</v>
      </c>
      <c r="B25" s="221" t="s">
        <v>1188</v>
      </c>
      <c r="C25" s="234">
        <v>2015</v>
      </c>
      <c r="D25" s="318">
        <v>1168.5</v>
      </c>
    </row>
    <row r="26" spans="1:4" s="174" customFormat="1" ht="25.5">
      <c r="A26" s="153" t="s">
        <v>367</v>
      </c>
      <c r="B26" s="221" t="s">
        <v>1189</v>
      </c>
      <c r="C26" s="234">
        <v>2015</v>
      </c>
      <c r="D26" s="318">
        <v>23998.76</v>
      </c>
    </row>
    <row r="27" spans="1:4" s="174" customFormat="1" ht="25.5">
      <c r="A27" s="153" t="s">
        <v>368</v>
      </c>
      <c r="B27" s="221" t="s">
        <v>1190</v>
      </c>
      <c r="C27" s="234">
        <v>2015</v>
      </c>
      <c r="D27" s="318">
        <v>3488.49</v>
      </c>
    </row>
    <row r="28" spans="1:4" s="174" customFormat="1" ht="25.5">
      <c r="A28" s="153" t="s">
        <v>369</v>
      </c>
      <c r="B28" s="221" t="s">
        <v>1191</v>
      </c>
      <c r="C28" s="234">
        <v>2015</v>
      </c>
      <c r="D28" s="318">
        <v>3542.4</v>
      </c>
    </row>
    <row r="29" spans="1:4" s="174" customFormat="1" ht="25.5">
      <c r="A29" s="153" t="s">
        <v>370</v>
      </c>
      <c r="B29" s="221" t="s">
        <v>1192</v>
      </c>
      <c r="C29" s="234">
        <v>2015</v>
      </c>
      <c r="D29" s="318">
        <v>390</v>
      </c>
    </row>
    <row r="30" spans="1:4" s="174" customFormat="1" ht="25.5">
      <c r="A30" s="153" t="s">
        <v>371</v>
      </c>
      <c r="B30" s="221" t="s">
        <v>1193</v>
      </c>
      <c r="C30" s="234">
        <v>2015</v>
      </c>
      <c r="D30" s="318">
        <v>1424.96</v>
      </c>
    </row>
    <row r="31" spans="1:4" s="174" customFormat="1" ht="25.5">
      <c r="A31" s="153" t="s">
        <v>372</v>
      </c>
      <c r="B31" s="221" t="s">
        <v>1194</v>
      </c>
      <c r="C31" s="234">
        <v>2015</v>
      </c>
      <c r="D31" s="318">
        <v>674</v>
      </c>
    </row>
    <row r="32" spans="1:4" s="174" customFormat="1" ht="25.5">
      <c r="A32" s="153" t="s">
        <v>373</v>
      </c>
      <c r="B32" s="221" t="s">
        <v>1195</v>
      </c>
      <c r="C32" s="234">
        <v>2015</v>
      </c>
      <c r="D32" s="318">
        <v>1530</v>
      </c>
    </row>
    <row r="33" spans="1:4" s="174" customFormat="1" ht="25.5">
      <c r="A33" s="153" t="s">
        <v>374</v>
      </c>
      <c r="B33" s="221" t="s">
        <v>1196</v>
      </c>
      <c r="C33" s="234">
        <v>2015</v>
      </c>
      <c r="D33" s="318">
        <v>790</v>
      </c>
    </row>
    <row r="34" spans="1:4" s="174" customFormat="1" ht="25.5">
      <c r="A34" s="153" t="s">
        <v>375</v>
      </c>
      <c r="B34" s="221" t="s">
        <v>1197</v>
      </c>
      <c r="C34" s="234">
        <v>2015</v>
      </c>
      <c r="D34" s="318">
        <v>2238.59</v>
      </c>
    </row>
    <row r="35" spans="1:4" s="174" customFormat="1" ht="25.5">
      <c r="A35" s="153" t="s">
        <v>376</v>
      </c>
      <c r="B35" s="221" t="s">
        <v>1198</v>
      </c>
      <c r="C35" s="234">
        <v>2015</v>
      </c>
      <c r="D35" s="318">
        <v>8433.57</v>
      </c>
    </row>
    <row r="36" spans="1:4" s="174" customFormat="1" ht="25.5">
      <c r="A36" s="153" t="s">
        <v>377</v>
      </c>
      <c r="B36" s="221" t="s">
        <v>1199</v>
      </c>
      <c r="C36" s="234">
        <v>2015</v>
      </c>
      <c r="D36" s="318">
        <v>3167.25</v>
      </c>
    </row>
    <row r="37" spans="1:4" s="174" customFormat="1" ht="25.5">
      <c r="A37" s="153" t="s">
        <v>378</v>
      </c>
      <c r="B37" s="221" t="s">
        <v>1199</v>
      </c>
      <c r="C37" s="234">
        <v>2015</v>
      </c>
      <c r="D37" s="318">
        <v>3167.25</v>
      </c>
    </row>
    <row r="38" spans="1:4" s="174" customFormat="1" ht="25.5">
      <c r="A38" s="153" t="s">
        <v>379</v>
      </c>
      <c r="B38" s="221" t="s">
        <v>1200</v>
      </c>
      <c r="C38" s="234">
        <v>2015</v>
      </c>
      <c r="D38" s="318">
        <v>3890.49</v>
      </c>
    </row>
    <row r="39" spans="1:4" s="174" customFormat="1" ht="25.5">
      <c r="A39" s="153" t="s">
        <v>380</v>
      </c>
      <c r="B39" s="221" t="s">
        <v>1200</v>
      </c>
      <c r="C39" s="234">
        <v>2015</v>
      </c>
      <c r="D39" s="318">
        <v>3890.49</v>
      </c>
    </row>
    <row r="40" spans="1:4" s="174" customFormat="1" ht="25.5">
      <c r="A40" s="153" t="s">
        <v>381</v>
      </c>
      <c r="B40" s="221" t="s">
        <v>1200</v>
      </c>
      <c r="C40" s="234">
        <v>2015</v>
      </c>
      <c r="D40" s="318">
        <v>3890.49</v>
      </c>
    </row>
    <row r="41" spans="1:4" s="174" customFormat="1" ht="25.5">
      <c r="A41" s="153" t="s">
        <v>382</v>
      </c>
      <c r="B41" s="221" t="s">
        <v>1200</v>
      </c>
      <c r="C41" s="234">
        <v>2015</v>
      </c>
      <c r="D41" s="318">
        <v>3890.49</v>
      </c>
    </row>
    <row r="42" spans="1:4" s="174" customFormat="1" ht="25.5">
      <c r="A42" s="153" t="s">
        <v>383</v>
      </c>
      <c r="B42" s="221" t="s">
        <v>1200</v>
      </c>
      <c r="C42" s="234">
        <v>2015</v>
      </c>
      <c r="D42" s="318">
        <v>3890.49</v>
      </c>
    </row>
    <row r="43" spans="1:4" s="174" customFormat="1" ht="25.5">
      <c r="A43" s="153" t="s">
        <v>384</v>
      </c>
      <c r="B43" s="221" t="s">
        <v>1200</v>
      </c>
      <c r="C43" s="234">
        <v>2015</v>
      </c>
      <c r="D43" s="318">
        <v>3890.49</v>
      </c>
    </row>
    <row r="44" spans="1:4" s="174" customFormat="1" ht="25.5">
      <c r="A44" s="153" t="s">
        <v>385</v>
      </c>
      <c r="B44" s="221" t="s">
        <v>1200</v>
      </c>
      <c r="C44" s="234">
        <v>2015</v>
      </c>
      <c r="D44" s="318">
        <v>3890.49</v>
      </c>
    </row>
    <row r="45" spans="1:4" s="174" customFormat="1" ht="25.5">
      <c r="A45" s="153" t="s">
        <v>386</v>
      </c>
      <c r="B45" s="221" t="s">
        <v>1200</v>
      </c>
      <c r="C45" s="234">
        <v>2015</v>
      </c>
      <c r="D45" s="318">
        <v>3890.49</v>
      </c>
    </row>
    <row r="46" spans="1:4" s="174" customFormat="1" ht="25.5">
      <c r="A46" s="153" t="s">
        <v>387</v>
      </c>
      <c r="B46" s="221" t="s">
        <v>1200</v>
      </c>
      <c r="C46" s="234">
        <v>2015</v>
      </c>
      <c r="D46" s="318">
        <v>3890.49</v>
      </c>
    </row>
    <row r="47" spans="1:4" s="174" customFormat="1" ht="25.5">
      <c r="A47" s="153" t="s">
        <v>388</v>
      </c>
      <c r="B47" s="221" t="s">
        <v>1200</v>
      </c>
      <c r="C47" s="234">
        <v>2015</v>
      </c>
      <c r="D47" s="318">
        <v>3890.49</v>
      </c>
    </row>
    <row r="48" spans="1:4" s="174" customFormat="1" ht="25.5">
      <c r="A48" s="153" t="s">
        <v>389</v>
      </c>
      <c r="B48" s="221" t="s">
        <v>1200</v>
      </c>
      <c r="C48" s="234">
        <v>2015</v>
      </c>
      <c r="D48" s="318">
        <v>3890.49</v>
      </c>
    </row>
    <row r="49" spans="1:4" s="174" customFormat="1" ht="25.5">
      <c r="A49" s="153" t="s">
        <v>390</v>
      </c>
      <c r="B49" s="221" t="s">
        <v>1200</v>
      </c>
      <c r="C49" s="234">
        <v>2015</v>
      </c>
      <c r="D49" s="318">
        <v>3890.49</v>
      </c>
    </row>
    <row r="50" spans="1:4" s="174" customFormat="1" ht="25.5">
      <c r="A50" s="153" t="s">
        <v>391</v>
      </c>
      <c r="B50" s="221" t="s">
        <v>1201</v>
      </c>
      <c r="C50" s="234">
        <v>2015</v>
      </c>
      <c r="D50" s="318">
        <v>3488.49</v>
      </c>
    </row>
    <row r="51" spans="1:4" s="174" customFormat="1" ht="25.5">
      <c r="A51" s="153" t="s">
        <v>392</v>
      </c>
      <c r="B51" s="221" t="s">
        <v>1201</v>
      </c>
      <c r="C51" s="234">
        <v>2015</v>
      </c>
      <c r="D51" s="318">
        <v>3488.49</v>
      </c>
    </row>
    <row r="52" spans="1:4" s="174" customFormat="1" ht="25.5">
      <c r="A52" s="153" t="s">
        <v>393</v>
      </c>
      <c r="B52" s="221" t="s">
        <v>1202</v>
      </c>
      <c r="C52" s="234">
        <v>2015</v>
      </c>
      <c r="D52" s="318">
        <v>3894.18</v>
      </c>
    </row>
    <row r="53" spans="1:4" s="174" customFormat="1" ht="25.5">
      <c r="A53" s="153" t="s">
        <v>394</v>
      </c>
      <c r="B53" s="221" t="s">
        <v>1202</v>
      </c>
      <c r="C53" s="234">
        <v>2015</v>
      </c>
      <c r="D53" s="318">
        <v>3894.18</v>
      </c>
    </row>
    <row r="54" spans="1:4" s="174" customFormat="1" ht="25.5">
      <c r="A54" s="153" t="s">
        <v>395</v>
      </c>
      <c r="B54" s="221" t="s">
        <v>1202</v>
      </c>
      <c r="C54" s="234">
        <v>2015</v>
      </c>
      <c r="D54" s="318">
        <v>3894.18</v>
      </c>
    </row>
    <row r="55" spans="1:4" s="174" customFormat="1" ht="25.5">
      <c r="A55" s="153" t="s">
        <v>396</v>
      </c>
      <c r="B55" s="221" t="s">
        <v>1202</v>
      </c>
      <c r="C55" s="234">
        <v>2015</v>
      </c>
      <c r="D55" s="318">
        <v>3894.18</v>
      </c>
    </row>
    <row r="56" spans="1:4" s="174" customFormat="1" ht="25.5">
      <c r="A56" s="153" t="s">
        <v>397</v>
      </c>
      <c r="B56" s="221" t="s">
        <v>1202</v>
      </c>
      <c r="C56" s="234">
        <v>2015</v>
      </c>
      <c r="D56" s="318">
        <v>3894.18</v>
      </c>
    </row>
    <row r="57" spans="1:4" s="174" customFormat="1" ht="25.5">
      <c r="A57" s="153" t="s">
        <v>398</v>
      </c>
      <c r="B57" s="221" t="s">
        <v>1203</v>
      </c>
      <c r="C57" s="234">
        <v>2015</v>
      </c>
      <c r="D57" s="318">
        <v>3585.45</v>
      </c>
    </row>
    <row r="58" spans="1:4" s="179" customFormat="1" ht="25.5">
      <c r="A58" s="153" t="s">
        <v>399</v>
      </c>
      <c r="B58" s="221" t="s">
        <v>1204</v>
      </c>
      <c r="C58" s="234">
        <v>2015</v>
      </c>
      <c r="D58" s="318">
        <v>503</v>
      </c>
    </row>
    <row r="59" spans="1:4" s="179" customFormat="1" ht="25.5">
      <c r="A59" s="153" t="s">
        <v>400</v>
      </c>
      <c r="B59" s="221" t="s">
        <v>1205</v>
      </c>
      <c r="C59" s="234">
        <v>2015</v>
      </c>
      <c r="D59" s="318">
        <v>12853.5</v>
      </c>
    </row>
    <row r="60" spans="1:4" s="179" customFormat="1" ht="25.5">
      <c r="A60" s="153" t="s">
        <v>401</v>
      </c>
      <c r="B60" s="221" t="s">
        <v>1205</v>
      </c>
      <c r="C60" s="234">
        <v>2015</v>
      </c>
      <c r="D60" s="318">
        <v>12853.5</v>
      </c>
    </row>
    <row r="61" spans="1:4" s="179" customFormat="1" ht="25.5">
      <c r="A61" s="153" t="s">
        <v>402</v>
      </c>
      <c r="B61" s="221" t="s">
        <v>1206</v>
      </c>
      <c r="C61" s="234">
        <v>2015</v>
      </c>
      <c r="D61" s="318">
        <v>394.83</v>
      </c>
    </row>
    <row r="62" spans="1:4" s="179" customFormat="1" ht="25.5">
      <c r="A62" s="153" t="s">
        <v>403</v>
      </c>
      <c r="B62" s="221" t="s">
        <v>1206</v>
      </c>
      <c r="C62" s="234">
        <v>2015</v>
      </c>
      <c r="D62" s="318">
        <v>394.83</v>
      </c>
    </row>
    <row r="63" spans="1:4" s="179" customFormat="1" ht="25.5">
      <c r="A63" s="153" t="s">
        <v>404</v>
      </c>
      <c r="B63" s="221" t="s">
        <v>1206</v>
      </c>
      <c r="C63" s="234">
        <v>2015</v>
      </c>
      <c r="D63" s="318">
        <v>394.83</v>
      </c>
    </row>
    <row r="64" spans="1:4" s="179" customFormat="1" ht="25.5">
      <c r="A64" s="153" t="s">
        <v>405</v>
      </c>
      <c r="B64" s="221" t="s">
        <v>1206</v>
      </c>
      <c r="C64" s="234">
        <v>2015</v>
      </c>
      <c r="D64" s="318">
        <v>394.83</v>
      </c>
    </row>
    <row r="65" spans="1:7" s="179" customFormat="1" ht="25.5">
      <c r="A65" s="153" t="s">
        <v>406</v>
      </c>
      <c r="B65" s="221" t="s">
        <v>1206</v>
      </c>
      <c r="C65" s="234">
        <v>2015</v>
      </c>
      <c r="D65" s="318">
        <v>394.83</v>
      </c>
      <c r="F65" s="180"/>
      <c r="G65" s="180"/>
    </row>
    <row r="66" spans="1:7" s="179" customFormat="1" ht="25.5">
      <c r="A66" s="153" t="s">
        <v>407</v>
      </c>
      <c r="B66" s="221" t="s">
        <v>1207</v>
      </c>
      <c r="C66" s="234">
        <v>2015</v>
      </c>
      <c r="D66" s="318">
        <v>528.9</v>
      </c>
      <c r="F66" s="181"/>
      <c r="G66" s="180"/>
    </row>
    <row r="67" spans="1:7" s="179" customFormat="1" ht="25.5">
      <c r="A67" s="153" t="s">
        <v>408</v>
      </c>
      <c r="B67" s="221" t="s">
        <v>1208</v>
      </c>
      <c r="C67" s="234">
        <v>2016</v>
      </c>
      <c r="D67" s="318">
        <v>4405</v>
      </c>
      <c r="F67" s="181"/>
      <c r="G67" s="180"/>
    </row>
    <row r="68" spans="1:7" s="179" customFormat="1" ht="25.5">
      <c r="A68" s="153" t="s">
        <v>409</v>
      </c>
      <c r="B68" s="221" t="s">
        <v>1208</v>
      </c>
      <c r="C68" s="234">
        <v>2016</v>
      </c>
      <c r="D68" s="318">
        <v>4435.01</v>
      </c>
      <c r="F68" s="181"/>
      <c r="G68" s="180"/>
    </row>
    <row r="69" spans="1:7" s="179" customFormat="1" ht="25.5">
      <c r="A69" s="153" t="s">
        <v>410</v>
      </c>
      <c r="B69" s="221" t="s">
        <v>1209</v>
      </c>
      <c r="C69" s="234">
        <v>2016</v>
      </c>
      <c r="D69" s="318">
        <v>3347</v>
      </c>
      <c r="F69" s="181"/>
      <c r="G69" s="180"/>
    </row>
    <row r="70" spans="1:7" s="179" customFormat="1" ht="25.5">
      <c r="A70" s="153" t="s">
        <v>411</v>
      </c>
      <c r="B70" s="221" t="s">
        <v>1209</v>
      </c>
      <c r="C70" s="234">
        <v>2016</v>
      </c>
      <c r="D70" s="318">
        <v>3347</v>
      </c>
      <c r="F70" s="181"/>
      <c r="G70" s="180"/>
    </row>
    <row r="71" spans="1:7" s="179" customFormat="1" ht="25.5">
      <c r="A71" s="153" t="s">
        <v>412</v>
      </c>
      <c r="B71" s="221" t="s">
        <v>1209</v>
      </c>
      <c r="C71" s="234">
        <v>2016</v>
      </c>
      <c r="D71" s="318">
        <v>3346</v>
      </c>
      <c r="F71" s="181"/>
      <c r="G71" s="180"/>
    </row>
    <row r="72" spans="1:7" s="179" customFormat="1" ht="25.5">
      <c r="A72" s="153" t="s">
        <v>413</v>
      </c>
      <c r="B72" s="221" t="s">
        <v>1209</v>
      </c>
      <c r="C72" s="234">
        <v>2016</v>
      </c>
      <c r="D72" s="318">
        <v>3746</v>
      </c>
      <c r="F72" s="181"/>
      <c r="G72" s="180"/>
    </row>
    <row r="73" spans="1:7" s="179" customFormat="1" ht="25.5">
      <c r="A73" s="153" t="s">
        <v>414</v>
      </c>
      <c r="B73" s="221" t="s">
        <v>1210</v>
      </c>
      <c r="C73" s="234">
        <v>2017</v>
      </c>
      <c r="D73" s="318">
        <v>20469.45</v>
      </c>
      <c r="F73" s="181"/>
      <c r="G73" s="180"/>
    </row>
    <row r="74" spans="1:7" s="179" customFormat="1" ht="25.5">
      <c r="A74" s="153" t="s">
        <v>415</v>
      </c>
      <c r="B74" s="221" t="s">
        <v>1211</v>
      </c>
      <c r="C74" s="234">
        <v>2017</v>
      </c>
      <c r="D74" s="318">
        <v>3302.76</v>
      </c>
      <c r="F74" s="181"/>
      <c r="G74" s="180"/>
    </row>
    <row r="75" spans="1:7" s="179" customFormat="1" ht="25.5">
      <c r="A75" s="153" t="s">
        <v>416</v>
      </c>
      <c r="B75" s="221" t="s">
        <v>1212</v>
      </c>
      <c r="C75" s="234">
        <v>2017</v>
      </c>
      <c r="D75" s="318">
        <v>2829</v>
      </c>
      <c r="F75" s="181"/>
      <c r="G75" s="180"/>
    </row>
    <row r="76" spans="1:7" s="179" customFormat="1" ht="25.5">
      <c r="A76" s="153" t="s">
        <v>417</v>
      </c>
      <c r="B76" s="221" t="s">
        <v>1213</v>
      </c>
      <c r="C76" s="234">
        <v>2017</v>
      </c>
      <c r="D76" s="318">
        <v>3444</v>
      </c>
      <c r="F76" s="181"/>
      <c r="G76" s="180"/>
    </row>
    <row r="77" spans="1:7" s="179" customFormat="1" ht="25.5">
      <c r="A77" s="153" t="s">
        <v>418</v>
      </c>
      <c r="B77" s="221" t="s">
        <v>1214</v>
      </c>
      <c r="C77" s="234">
        <v>2018</v>
      </c>
      <c r="D77" s="318">
        <v>4074.98</v>
      </c>
      <c r="F77" s="181"/>
      <c r="G77" s="180"/>
    </row>
    <row r="78" spans="1:7" s="179" customFormat="1" ht="25.5">
      <c r="A78" s="153" t="s">
        <v>419</v>
      </c>
      <c r="B78" s="221" t="s">
        <v>1215</v>
      </c>
      <c r="C78" s="234">
        <v>2018</v>
      </c>
      <c r="D78" s="318">
        <v>6150</v>
      </c>
      <c r="F78" s="181"/>
      <c r="G78" s="180"/>
    </row>
    <row r="79" spans="1:7" s="179" customFormat="1" ht="25.5">
      <c r="A79" s="153" t="s">
        <v>420</v>
      </c>
      <c r="B79" s="221" t="s">
        <v>1216</v>
      </c>
      <c r="C79" s="234">
        <v>2018</v>
      </c>
      <c r="D79" s="318">
        <v>2706</v>
      </c>
      <c r="F79" s="180"/>
    </row>
    <row r="80" spans="1:7" s="2" customFormat="1" ht="25.5">
      <c r="A80" s="153" t="s">
        <v>421</v>
      </c>
      <c r="B80" s="221" t="s">
        <v>1217</v>
      </c>
      <c r="C80" s="234">
        <v>2018</v>
      </c>
      <c r="D80" s="318">
        <v>3690</v>
      </c>
      <c r="F80" s="23"/>
    </row>
    <row r="81" spans="1:6" s="2" customFormat="1" ht="25.5">
      <c r="A81" s="153" t="s">
        <v>422</v>
      </c>
      <c r="B81" s="221" t="s">
        <v>1218</v>
      </c>
      <c r="C81" s="234">
        <v>2019</v>
      </c>
      <c r="D81" s="318">
        <v>4630</v>
      </c>
      <c r="F81" s="23"/>
    </row>
    <row r="82" spans="1:6" s="2" customFormat="1" ht="25.5">
      <c r="A82" s="153" t="s">
        <v>423</v>
      </c>
      <c r="B82" s="221" t="s">
        <v>1218</v>
      </c>
      <c r="C82" s="234">
        <v>2019</v>
      </c>
      <c r="D82" s="318">
        <v>4630</v>
      </c>
      <c r="F82" s="23"/>
    </row>
    <row r="83" spans="1:6" s="2" customFormat="1" ht="25.5">
      <c r="A83" s="153" t="s">
        <v>424</v>
      </c>
      <c r="B83" s="221" t="s">
        <v>1218</v>
      </c>
      <c r="C83" s="234">
        <v>2019</v>
      </c>
      <c r="D83" s="318">
        <v>4630</v>
      </c>
      <c r="F83" s="23"/>
    </row>
    <row r="84" spans="1:6" s="2" customFormat="1" ht="25.5">
      <c r="A84" s="153" t="s">
        <v>425</v>
      </c>
      <c r="B84" s="221" t="s">
        <v>1219</v>
      </c>
      <c r="C84" s="234">
        <v>2019</v>
      </c>
      <c r="D84" s="318">
        <v>4609</v>
      </c>
      <c r="F84" s="23"/>
    </row>
    <row r="85" spans="1:6" s="2" customFormat="1" ht="25.5">
      <c r="A85" s="153" t="s">
        <v>426</v>
      </c>
      <c r="B85" s="221" t="s">
        <v>1219</v>
      </c>
      <c r="C85" s="234">
        <v>2019</v>
      </c>
      <c r="D85" s="318">
        <v>4609</v>
      </c>
      <c r="F85" s="23"/>
    </row>
    <row r="86" spans="1:6" s="2" customFormat="1" ht="25.5">
      <c r="A86" s="153" t="s">
        <v>427</v>
      </c>
      <c r="B86" s="221" t="s">
        <v>1219</v>
      </c>
      <c r="C86" s="234">
        <v>2019</v>
      </c>
      <c r="D86" s="318">
        <v>4609</v>
      </c>
      <c r="F86" s="23"/>
    </row>
    <row r="87" spans="1:6" s="2" customFormat="1" ht="25.5">
      <c r="A87" s="153" t="s">
        <v>428</v>
      </c>
      <c r="B87" s="221" t="s">
        <v>1220</v>
      </c>
      <c r="C87" s="234">
        <v>2014</v>
      </c>
      <c r="D87" s="318">
        <v>4920</v>
      </c>
      <c r="F87" s="23"/>
    </row>
    <row r="88" spans="1:6" s="2" customFormat="1" ht="25.5">
      <c r="A88" s="153" t="s">
        <v>429</v>
      </c>
      <c r="B88" s="362" t="s">
        <v>1274</v>
      </c>
      <c r="C88" s="234">
        <v>2019</v>
      </c>
      <c r="D88" s="285">
        <v>5965.5</v>
      </c>
      <c r="F88" s="23"/>
    </row>
    <row r="89" spans="1:6" s="39" customFormat="1">
      <c r="A89" s="1"/>
      <c r="B89" s="59" t="s">
        <v>29</v>
      </c>
      <c r="C89" s="62"/>
      <c r="D89" s="124">
        <f>SUM(D6:D88)</f>
        <v>316965.06999999989</v>
      </c>
      <c r="F89" s="32"/>
    </row>
    <row r="90" spans="1:6" s="109" customFormat="1">
      <c r="A90" s="731" t="s">
        <v>28</v>
      </c>
      <c r="B90" s="731"/>
      <c r="C90" s="731"/>
      <c r="D90" s="731"/>
      <c r="F90" s="110"/>
    </row>
    <row r="91" spans="1:6" s="2" customFormat="1">
      <c r="A91" s="152" t="s">
        <v>74</v>
      </c>
      <c r="B91" s="220" t="s">
        <v>1221</v>
      </c>
      <c r="C91" s="224">
        <v>2014</v>
      </c>
      <c r="D91" s="306">
        <v>4245</v>
      </c>
      <c r="F91" s="23"/>
    </row>
    <row r="92" spans="1:6" s="2" customFormat="1">
      <c r="A92" s="152" t="s">
        <v>75</v>
      </c>
      <c r="B92" s="220" t="s">
        <v>1222</v>
      </c>
      <c r="C92" s="224">
        <v>2014</v>
      </c>
      <c r="D92" s="306">
        <v>3567</v>
      </c>
      <c r="F92" s="23"/>
    </row>
    <row r="93" spans="1:6" s="2" customFormat="1">
      <c r="A93" s="152" t="s">
        <v>76</v>
      </c>
      <c r="B93" s="220" t="s">
        <v>1223</v>
      </c>
      <c r="C93" s="224">
        <v>2014</v>
      </c>
      <c r="D93" s="306">
        <v>4944.6000000000004</v>
      </c>
      <c r="F93" s="23"/>
    </row>
    <row r="94" spans="1:6" s="2" customFormat="1">
      <c r="A94" s="152" t="s">
        <v>77</v>
      </c>
      <c r="B94" s="220" t="s">
        <v>1224</v>
      </c>
      <c r="C94" s="224">
        <v>2014</v>
      </c>
      <c r="D94" s="306">
        <v>3183.24</v>
      </c>
      <c r="F94" s="23"/>
    </row>
    <row r="95" spans="1:6" s="2" customFormat="1">
      <c r="A95" s="152" t="s">
        <v>78</v>
      </c>
      <c r="B95" s="220" t="s">
        <v>1225</v>
      </c>
      <c r="C95" s="224">
        <v>2015</v>
      </c>
      <c r="D95" s="306">
        <v>2525</v>
      </c>
      <c r="F95" s="23"/>
    </row>
    <row r="96" spans="1:6" s="2" customFormat="1">
      <c r="A96" s="152" t="s">
        <v>79</v>
      </c>
      <c r="B96" s="220" t="s">
        <v>1226</v>
      </c>
      <c r="C96" s="224">
        <v>2015</v>
      </c>
      <c r="D96" s="306">
        <v>947.1</v>
      </c>
      <c r="F96" s="23"/>
    </row>
    <row r="97" spans="1:7" s="2" customFormat="1">
      <c r="A97" s="152" t="s">
        <v>80</v>
      </c>
      <c r="B97" s="220" t="s">
        <v>1227</v>
      </c>
      <c r="C97" s="224">
        <v>2017</v>
      </c>
      <c r="D97" s="306">
        <v>3249</v>
      </c>
      <c r="F97" s="23"/>
    </row>
    <row r="98" spans="1:7" s="2" customFormat="1">
      <c r="A98" s="152" t="s">
        <v>81</v>
      </c>
      <c r="B98" s="220" t="s">
        <v>1228</v>
      </c>
      <c r="C98" s="224">
        <v>2017</v>
      </c>
      <c r="D98" s="306">
        <v>999</v>
      </c>
      <c r="F98" s="23"/>
    </row>
    <row r="99" spans="1:7" s="2" customFormat="1">
      <c r="A99" s="152" t="s">
        <v>82</v>
      </c>
      <c r="B99" s="220" t="s">
        <v>1229</v>
      </c>
      <c r="C99" s="224">
        <v>2018</v>
      </c>
      <c r="D99" s="306">
        <v>3585</v>
      </c>
      <c r="F99" s="23"/>
    </row>
    <row r="100" spans="1:7" s="2" customFormat="1" ht="25.5">
      <c r="A100" s="152" t="s">
        <v>83</v>
      </c>
      <c r="B100" s="220" t="s">
        <v>1229</v>
      </c>
      <c r="C100" s="224">
        <v>2018</v>
      </c>
      <c r="D100" s="306">
        <v>3585</v>
      </c>
      <c r="F100" s="23"/>
    </row>
    <row r="101" spans="1:7" s="2" customFormat="1" ht="25.5">
      <c r="A101" s="152" t="s">
        <v>84</v>
      </c>
      <c r="B101" s="220" t="s">
        <v>1230</v>
      </c>
      <c r="C101" s="224">
        <v>2018</v>
      </c>
      <c r="D101" s="306">
        <v>7758.9</v>
      </c>
      <c r="F101" s="23"/>
    </row>
    <row r="102" spans="1:7" s="2" customFormat="1" ht="25.5">
      <c r="A102" s="152" t="s">
        <v>85</v>
      </c>
      <c r="B102" s="220" t="s">
        <v>1230</v>
      </c>
      <c r="C102" s="224">
        <v>2018</v>
      </c>
      <c r="D102" s="306">
        <v>7758.9</v>
      </c>
      <c r="F102" s="23"/>
    </row>
    <row r="103" spans="1:7" s="39" customFormat="1">
      <c r="A103" s="1"/>
      <c r="B103" s="59" t="s">
        <v>29</v>
      </c>
      <c r="C103" s="62"/>
      <c r="D103" s="124">
        <f>SUM(D91:D102)</f>
        <v>46347.74</v>
      </c>
      <c r="E103" s="32"/>
    </row>
    <row r="104" spans="1:7" s="109" customFormat="1">
      <c r="A104" s="731" t="s">
        <v>44</v>
      </c>
      <c r="B104" s="731"/>
      <c r="C104" s="731"/>
      <c r="D104" s="731"/>
      <c r="F104" s="110"/>
    </row>
    <row r="105" spans="1:7" s="2" customFormat="1">
      <c r="A105" s="152" t="s">
        <v>74</v>
      </c>
      <c r="B105" s="220" t="s">
        <v>1231</v>
      </c>
      <c r="C105" s="224">
        <v>2014</v>
      </c>
      <c r="D105" s="306">
        <v>9348</v>
      </c>
      <c r="F105" s="23"/>
    </row>
    <row r="106" spans="1:7" s="39" customFormat="1">
      <c r="A106" s="1"/>
      <c r="B106" s="59" t="s">
        <v>29</v>
      </c>
      <c r="C106" s="62"/>
      <c r="D106" s="124">
        <f>SUM(D105:D105)</f>
        <v>9348</v>
      </c>
    </row>
    <row r="107" spans="1:7">
      <c r="A107" s="732" t="s">
        <v>3</v>
      </c>
      <c r="B107" s="732"/>
      <c r="C107" s="732"/>
      <c r="D107" s="733"/>
    </row>
    <row r="108" spans="1:7" s="109" customFormat="1">
      <c r="A108" s="731" t="s">
        <v>27</v>
      </c>
      <c r="B108" s="731"/>
      <c r="C108" s="731"/>
      <c r="D108" s="731"/>
      <c r="E108" s="137"/>
    </row>
    <row r="109" spans="1:7" s="2" customFormat="1" ht="10.5" customHeight="1">
      <c r="A109" s="152" t="s">
        <v>74</v>
      </c>
      <c r="B109" s="229" t="s">
        <v>1324</v>
      </c>
      <c r="C109" s="231">
        <v>2017</v>
      </c>
      <c r="D109" s="307">
        <v>2317.52</v>
      </c>
      <c r="E109" s="97"/>
      <c r="F109" s="40"/>
      <c r="G109" s="23"/>
    </row>
    <row r="110" spans="1:7" s="2" customFormat="1" ht="10.5" customHeight="1">
      <c r="A110" s="152" t="s">
        <v>75</v>
      </c>
      <c r="B110" s="229" t="s">
        <v>1325</v>
      </c>
      <c r="C110" s="231">
        <v>2017</v>
      </c>
      <c r="D110" s="307">
        <v>2347.0100000000002</v>
      </c>
      <c r="E110" s="97"/>
      <c r="F110" s="40"/>
      <c r="G110" s="23"/>
    </row>
    <row r="111" spans="1:7" s="2" customFormat="1" ht="10.5" customHeight="1">
      <c r="A111" s="152" t="s">
        <v>76</v>
      </c>
      <c r="B111" s="230" t="s">
        <v>1326</v>
      </c>
      <c r="C111" s="208">
        <v>2015</v>
      </c>
      <c r="D111" s="308">
        <v>2243.1</v>
      </c>
      <c r="E111" s="97"/>
      <c r="F111" s="40"/>
      <c r="G111" s="23"/>
    </row>
    <row r="112" spans="1:7" s="2" customFormat="1" ht="10.5" customHeight="1">
      <c r="A112" s="152" t="s">
        <v>77</v>
      </c>
      <c r="B112" s="230" t="s">
        <v>1327</v>
      </c>
      <c r="C112" s="208">
        <v>2019</v>
      </c>
      <c r="D112" s="308">
        <v>1123.6099999999999</v>
      </c>
      <c r="E112" s="97"/>
      <c r="F112" s="40"/>
      <c r="G112" s="23"/>
    </row>
    <row r="113" spans="1:7" s="2" customFormat="1">
      <c r="A113" s="152" t="s">
        <v>78</v>
      </c>
      <c r="B113" s="230" t="s">
        <v>1327</v>
      </c>
      <c r="C113" s="208">
        <v>2019</v>
      </c>
      <c r="D113" s="308">
        <v>1123.6099999999999</v>
      </c>
      <c r="E113" s="97"/>
      <c r="F113" s="40"/>
      <c r="G113" s="23"/>
    </row>
    <row r="114" spans="1:7" s="2" customFormat="1">
      <c r="A114" s="152" t="s">
        <v>79</v>
      </c>
      <c r="B114" s="230" t="s">
        <v>1328</v>
      </c>
      <c r="C114" s="208">
        <v>2015</v>
      </c>
      <c r="D114" s="308">
        <v>5032.59</v>
      </c>
      <c r="F114" s="40"/>
      <c r="G114" s="23"/>
    </row>
    <row r="115" spans="1:7" s="2" customFormat="1">
      <c r="A115" s="152" t="s">
        <v>80</v>
      </c>
      <c r="B115" s="230" t="s">
        <v>1329</v>
      </c>
      <c r="C115" s="208">
        <v>2017</v>
      </c>
      <c r="D115" s="308">
        <v>2347.0100000000002</v>
      </c>
      <c r="E115" s="2">
        <v>29746.37</v>
      </c>
      <c r="F115" s="40"/>
      <c r="G115" s="23"/>
    </row>
    <row r="116" spans="1:7" s="39" customFormat="1">
      <c r="A116" s="1"/>
      <c r="B116" s="59" t="s">
        <v>29</v>
      </c>
      <c r="C116" s="62"/>
      <c r="D116" s="124">
        <f>SUM(D109:D115)</f>
        <v>16534.45</v>
      </c>
      <c r="F116" s="32"/>
    </row>
    <row r="117" spans="1:7" s="39" customFormat="1" ht="14.25">
      <c r="A117" s="743" t="s">
        <v>101</v>
      </c>
      <c r="B117" s="743"/>
      <c r="C117" s="743"/>
      <c r="D117" s="743"/>
      <c r="F117" s="32"/>
    </row>
    <row r="118" spans="1:7" s="39" customFormat="1" ht="38.25">
      <c r="A118" s="1" t="s">
        <v>54</v>
      </c>
      <c r="B118" s="1" t="s">
        <v>98</v>
      </c>
      <c r="C118" s="1" t="s">
        <v>99</v>
      </c>
      <c r="D118" s="123" t="s">
        <v>100</v>
      </c>
      <c r="F118" s="32"/>
    </row>
    <row r="119" spans="1:7" s="39" customFormat="1">
      <c r="A119" s="233" t="s">
        <v>74</v>
      </c>
      <c r="B119" s="230" t="s">
        <v>1330</v>
      </c>
      <c r="C119" s="208">
        <v>2019</v>
      </c>
      <c r="D119" s="308">
        <v>3239.42</v>
      </c>
      <c r="F119" s="32"/>
    </row>
    <row r="120" spans="1:7" s="39" customFormat="1">
      <c r="A120" s="1"/>
      <c r="B120" s="59" t="s">
        <v>29</v>
      </c>
      <c r="C120" s="62"/>
      <c r="D120" s="124">
        <f>D119</f>
        <v>3239.42</v>
      </c>
      <c r="F120" s="32"/>
    </row>
    <row r="121" spans="1:7" s="111" customFormat="1">
      <c r="A121" s="734" t="s">
        <v>72</v>
      </c>
      <c r="B121" s="735"/>
      <c r="C121" s="735"/>
      <c r="D121" s="736"/>
    </row>
    <row r="122" spans="1:7" s="109" customFormat="1">
      <c r="A122" s="731" t="s">
        <v>27</v>
      </c>
      <c r="B122" s="731"/>
      <c r="C122" s="731"/>
      <c r="D122" s="731"/>
    </row>
    <row r="123" spans="1:7" s="2" customFormat="1">
      <c r="A123" s="173" t="s">
        <v>74</v>
      </c>
      <c r="B123" s="229" t="s">
        <v>1867</v>
      </c>
      <c r="C123" s="231">
        <v>2014</v>
      </c>
      <c r="D123" s="307">
        <v>3886.18</v>
      </c>
    </row>
    <row r="124" spans="1:7" s="2" customFormat="1">
      <c r="A124" s="173" t="s">
        <v>75</v>
      </c>
      <c r="B124" s="230" t="s">
        <v>1868</v>
      </c>
      <c r="C124" s="208">
        <v>2014</v>
      </c>
      <c r="D124" s="324">
        <v>2973.98</v>
      </c>
    </row>
    <row r="125" spans="1:7" s="2" customFormat="1">
      <c r="A125" s="173" t="s">
        <v>76</v>
      </c>
      <c r="B125" s="230" t="s">
        <v>1869</v>
      </c>
      <c r="C125" s="208">
        <v>2014</v>
      </c>
      <c r="D125" s="324">
        <v>8982</v>
      </c>
    </row>
    <row r="126" spans="1:7" s="2" customFormat="1">
      <c r="A126" s="173" t="s">
        <v>77</v>
      </c>
      <c r="B126" s="230" t="s">
        <v>1870</v>
      </c>
      <c r="C126" s="208">
        <v>2015</v>
      </c>
      <c r="D126" s="324">
        <v>539.84</v>
      </c>
    </row>
    <row r="127" spans="1:7" s="2" customFormat="1">
      <c r="A127" s="173" t="s">
        <v>78</v>
      </c>
      <c r="B127" s="230" t="s">
        <v>1871</v>
      </c>
      <c r="C127" s="208">
        <v>2015</v>
      </c>
      <c r="D127" s="324">
        <v>2950</v>
      </c>
    </row>
    <row r="128" spans="1:7" s="2" customFormat="1">
      <c r="A128" s="173" t="s">
        <v>79</v>
      </c>
      <c r="B128" s="230" t="s">
        <v>1872</v>
      </c>
      <c r="C128" s="208">
        <v>2016</v>
      </c>
      <c r="D128" s="308">
        <v>11121.95</v>
      </c>
    </row>
    <row r="129" spans="1:4" s="2" customFormat="1">
      <c r="A129" s="173" t="s">
        <v>80</v>
      </c>
      <c r="B129" s="230" t="s">
        <v>1873</v>
      </c>
      <c r="C129" s="208">
        <v>2016</v>
      </c>
      <c r="D129" s="324">
        <v>2730.08</v>
      </c>
    </row>
    <row r="130" spans="1:4" s="2" customFormat="1">
      <c r="A130" s="173" t="s">
        <v>81</v>
      </c>
      <c r="B130" s="230" t="s">
        <v>1874</v>
      </c>
      <c r="C130" s="208">
        <v>2016</v>
      </c>
      <c r="D130" s="324">
        <v>1971.54</v>
      </c>
    </row>
    <row r="131" spans="1:4" s="2" customFormat="1">
      <c r="A131" s="173" t="s">
        <v>82</v>
      </c>
      <c r="B131" s="229" t="s">
        <v>1875</v>
      </c>
      <c r="C131" s="231">
        <v>2016</v>
      </c>
      <c r="D131" s="342">
        <v>2600.81</v>
      </c>
    </row>
    <row r="132" spans="1:4" s="2" customFormat="1" ht="25.5">
      <c r="A132" s="173" t="s">
        <v>83</v>
      </c>
      <c r="B132" s="229" t="s">
        <v>1876</v>
      </c>
      <c r="C132" s="231">
        <v>2017</v>
      </c>
      <c r="D132" s="342">
        <f>3*2325.2</f>
        <v>6975.5999999999995</v>
      </c>
    </row>
    <row r="133" spans="1:4" s="2" customFormat="1" ht="25.5">
      <c r="A133" s="173" t="s">
        <v>84</v>
      </c>
      <c r="B133" s="230" t="s">
        <v>1877</v>
      </c>
      <c r="C133" s="208">
        <v>2017</v>
      </c>
      <c r="D133" s="324">
        <v>3491.87</v>
      </c>
    </row>
    <row r="134" spans="1:4" s="2" customFormat="1" ht="25.5">
      <c r="A134" s="173" t="s">
        <v>85</v>
      </c>
      <c r="B134" s="230" t="s">
        <v>1878</v>
      </c>
      <c r="C134" s="208">
        <v>2017</v>
      </c>
      <c r="D134" s="308">
        <v>3658.54</v>
      </c>
    </row>
    <row r="135" spans="1:4" s="2" customFormat="1" ht="25.5">
      <c r="A135" s="173" t="s">
        <v>86</v>
      </c>
      <c r="B135" s="230" t="s">
        <v>1879</v>
      </c>
      <c r="C135" s="208">
        <v>2018</v>
      </c>
      <c r="D135" s="324">
        <v>1700</v>
      </c>
    </row>
    <row r="136" spans="1:4" s="2" customFormat="1" ht="25.5">
      <c r="A136" s="173" t="s">
        <v>87</v>
      </c>
      <c r="B136" s="230" t="s">
        <v>1880</v>
      </c>
      <c r="C136" s="208">
        <v>2019</v>
      </c>
      <c r="D136" s="308">
        <v>24900</v>
      </c>
    </row>
    <row r="137" spans="1:4" s="2" customFormat="1">
      <c r="A137" s="173"/>
      <c r="B137" s="326" t="s">
        <v>29</v>
      </c>
      <c r="C137" s="638"/>
      <c r="D137" s="324">
        <f>SUM(D123:D136)</f>
        <v>78482.39</v>
      </c>
    </row>
    <row r="138" spans="1:4" s="2" customFormat="1" ht="14.25">
      <c r="A138" s="743" t="s">
        <v>101</v>
      </c>
      <c r="B138" s="743"/>
      <c r="C138" s="743"/>
      <c r="D138" s="743"/>
    </row>
    <row r="139" spans="1:4" s="2" customFormat="1" ht="51.75" customHeight="1">
      <c r="A139" s="1" t="s">
        <v>54</v>
      </c>
      <c r="B139" s="1" t="s">
        <v>98</v>
      </c>
      <c r="C139" s="1" t="s">
        <v>99</v>
      </c>
      <c r="D139" s="123" t="s">
        <v>100</v>
      </c>
    </row>
    <row r="140" spans="1:4" s="2" customFormat="1">
      <c r="A140" s="152" t="s">
        <v>74</v>
      </c>
      <c r="B140" s="230" t="s">
        <v>1881</v>
      </c>
      <c r="C140" s="208">
        <v>2014</v>
      </c>
      <c r="D140" s="324">
        <v>1810</v>
      </c>
    </row>
    <row r="141" spans="1:4" s="2" customFormat="1">
      <c r="A141" s="152" t="s">
        <v>75</v>
      </c>
      <c r="B141" s="230" t="s">
        <v>1882</v>
      </c>
      <c r="C141" s="208">
        <v>2015</v>
      </c>
      <c r="D141" s="308">
        <v>153354.60999999999</v>
      </c>
    </row>
    <row r="142" spans="1:4" s="2" customFormat="1">
      <c r="A142" s="152" t="s">
        <v>76</v>
      </c>
      <c r="B142" s="230" t="s">
        <v>1883</v>
      </c>
      <c r="C142" s="208">
        <v>2015</v>
      </c>
      <c r="D142" s="308">
        <v>4940</v>
      </c>
    </row>
    <row r="143" spans="1:4" s="2" customFormat="1">
      <c r="A143" s="152" t="s">
        <v>77</v>
      </c>
      <c r="B143" s="230" t="s">
        <v>1884</v>
      </c>
      <c r="C143" s="208">
        <v>2015</v>
      </c>
      <c r="D143" s="324">
        <v>1218.7</v>
      </c>
    </row>
    <row r="144" spans="1:4" s="2" customFormat="1">
      <c r="A144" s="152" t="s">
        <v>78</v>
      </c>
      <c r="B144" s="230" t="s">
        <v>1885</v>
      </c>
      <c r="C144" s="208">
        <v>2016</v>
      </c>
      <c r="D144" s="308">
        <v>4300</v>
      </c>
    </row>
    <row r="145" spans="1:5" s="2" customFormat="1">
      <c r="A145" s="1"/>
      <c r="B145" s="78" t="s">
        <v>29</v>
      </c>
      <c r="C145" s="1"/>
      <c r="D145" s="124">
        <f>SUM(D140:D144)</f>
        <v>165623.31</v>
      </c>
    </row>
    <row r="146" spans="1:5" ht="12.75" customHeight="1">
      <c r="A146" s="718" t="s">
        <v>6</v>
      </c>
      <c r="B146" s="719"/>
      <c r="C146" s="719"/>
      <c r="D146" s="720"/>
    </row>
    <row r="147" spans="1:5" s="2" customFormat="1" ht="12.75" customHeight="1">
      <c r="A147" s="721" t="s">
        <v>27</v>
      </c>
      <c r="B147" s="722"/>
      <c r="C147" s="722"/>
      <c r="D147" s="723"/>
      <c r="E147" s="42"/>
    </row>
    <row r="148" spans="1:5" s="2" customFormat="1">
      <c r="A148" s="338" t="s">
        <v>74</v>
      </c>
      <c r="B148" s="254" t="s">
        <v>1563</v>
      </c>
      <c r="C148" s="315">
        <v>2014</v>
      </c>
      <c r="D148" s="311">
        <v>6200</v>
      </c>
    </row>
    <row r="149" spans="1:5" s="66" customFormat="1">
      <c r="A149" s="338" t="s">
        <v>75</v>
      </c>
      <c r="B149" s="254" t="s">
        <v>1911</v>
      </c>
      <c r="C149" s="315">
        <v>2015</v>
      </c>
      <c r="D149" s="311">
        <v>6500</v>
      </c>
    </row>
    <row r="150" spans="1:5" s="66" customFormat="1" ht="12" customHeight="1">
      <c r="A150" s="338" t="s">
        <v>76</v>
      </c>
      <c r="B150" s="248" t="s">
        <v>1563</v>
      </c>
      <c r="C150" s="252">
        <v>2015</v>
      </c>
      <c r="D150" s="312">
        <v>6500</v>
      </c>
    </row>
    <row r="151" spans="1:5" s="66" customFormat="1" ht="12" customHeight="1">
      <c r="A151" s="338" t="s">
        <v>77</v>
      </c>
      <c r="B151" s="248" t="s">
        <v>1661</v>
      </c>
      <c r="C151" s="252">
        <v>2015</v>
      </c>
      <c r="D151" s="312">
        <v>3800</v>
      </c>
    </row>
    <row r="152" spans="1:5" s="66" customFormat="1" ht="12" customHeight="1">
      <c r="A152" s="338" t="s">
        <v>78</v>
      </c>
      <c r="B152" s="248" t="s">
        <v>1661</v>
      </c>
      <c r="C152" s="252">
        <v>2017</v>
      </c>
      <c r="D152" s="312">
        <v>4729.3999999999996</v>
      </c>
    </row>
    <row r="153" spans="1:5" s="66" customFormat="1" ht="12" customHeight="1">
      <c r="A153" s="338" t="s">
        <v>79</v>
      </c>
      <c r="B153" s="248" t="s">
        <v>1912</v>
      </c>
      <c r="C153" s="252">
        <v>2015</v>
      </c>
      <c r="D153" s="312">
        <v>1797</v>
      </c>
    </row>
    <row r="154" spans="1:5" s="66" customFormat="1" ht="12" customHeight="1">
      <c r="A154" s="338" t="s">
        <v>80</v>
      </c>
      <c r="B154" s="248" t="s">
        <v>1913</v>
      </c>
      <c r="C154" s="252">
        <v>2015</v>
      </c>
      <c r="D154" s="312">
        <v>1499</v>
      </c>
    </row>
    <row r="155" spans="1:5" s="66" customFormat="1" ht="12" customHeight="1">
      <c r="A155" s="338" t="s">
        <v>81</v>
      </c>
      <c r="B155" s="248" t="s">
        <v>1913</v>
      </c>
      <c r="C155" s="252">
        <v>2015</v>
      </c>
      <c r="D155" s="312">
        <v>1500</v>
      </c>
    </row>
    <row r="156" spans="1:5" s="66" customFormat="1" ht="12" customHeight="1">
      <c r="A156" s="338" t="s">
        <v>82</v>
      </c>
      <c r="B156" s="248" t="s">
        <v>1913</v>
      </c>
      <c r="C156" s="252">
        <v>2016</v>
      </c>
      <c r="D156" s="312">
        <v>1600</v>
      </c>
    </row>
    <row r="157" spans="1:5" s="66" customFormat="1" ht="12" customHeight="1">
      <c r="A157" s="338" t="s">
        <v>83</v>
      </c>
      <c r="B157" s="248" t="s">
        <v>1913</v>
      </c>
      <c r="C157" s="252">
        <v>2017</v>
      </c>
      <c r="D157" s="312">
        <v>1400</v>
      </c>
    </row>
    <row r="158" spans="1:5" s="66" customFormat="1" ht="12" customHeight="1">
      <c r="A158" s="338" t="s">
        <v>84</v>
      </c>
      <c r="B158" s="248" t="s">
        <v>1914</v>
      </c>
      <c r="C158" s="252">
        <v>2017</v>
      </c>
      <c r="D158" s="312">
        <v>1599</v>
      </c>
    </row>
    <row r="159" spans="1:5" s="66" customFormat="1" ht="12" customHeight="1">
      <c r="A159" s="338" t="s">
        <v>85</v>
      </c>
      <c r="B159" s="248" t="s">
        <v>1915</v>
      </c>
      <c r="C159" s="252">
        <v>2017</v>
      </c>
      <c r="D159" s="312">
        <v>1050</v>
      </c>
    </row>
    <row r="160" spans="1:5" s="66" customFormat="1" ht="12" customHeight="1">
      <c r="A160" s="338" t="s">
        <v>86</v>
      </c>
      <c r="B160" s="248" t="s">
        <v>1916</v>
      </c>
      <c r="C160" s="252">
        <v>2017</v>
      </c>
      <c r="D160" s="312">
        <v>699</v>
      </c>
    </row>
    <row r="161" spans="1:6" s="66" customFormat="1" ht="12" customHeight="1">
      <c r="A161" s="338" t="s">
        <v>87</v>
      </c>
      <c r="B161" s="248" t="s">
        <v>1209</v>
      </c>
      <c r="C161" s="252">
        <v>2017</v>
      </c>
      <c r="D161" s="312">
        <v>2200</v>
      </c>
    </row>
    <row r="162" spans="1:6" s="66" customFormat="1" ht="12" customHeight="1">
      <c r="A162" s="338" t="s">
        <v>199</v>
      </c>
      <c r="B162" s="248" t="s">
        <v>1917</v>
      </c>
      <c r="C162" s="252">
        <v>2016</v>
      </c>
      <c r="D162" s="312">
        <v>2700</v>
      </c>
    </row>
    <row r="163" spans="1:6" s="66" customFormat="1" ht="12" customHeight="1">
      <c r="A163" s="338" t="s">
        <v>362</v>
      </c>
      <c r="B163" s="248" t="s">
        <v>1918</v>
      </c>
      <c r="C163" s="252">
        <v>2017</v>
      </c>
      <c r="D163" s="312">
        <v>5200</v>
      </c>
    </row>
    <row r="164" spans="1:6" s="66" customFormat="1" ht="12" customHeight="1">
      <c r="A164" s="338" t="s">
        <v>363</v>
      </c>
      <c r="B164" s="248" t="s">
        <v>1919</v>
      </c>
      <c r="C164" s="252">
        <v>2017</v>
      </c>
      <c r="D164" s="312">
        <v>15700</v>
      </c>
    </row>
    <row r="165" spans="1:6" s="66" customFormat="1" ht="12" customHeight="1">
      <c r="A165" s="338" t="s">
        <v>364</v>
      </c>
      <c r="B165" s="248" t="s">
        <v>1920</v>
      </c>
      <c r="C165" s="252">
        <v>2017</v>
      </c>
      <c r="D165" s="312">
        <v>1600</v>
      </c>
    </row>
    <row r="166" spans="1:6" s="66" customFormat="1" ht="25.5">
      <c r="A166" s="338" t="s">
        <v>365</v>
      </c>
      <c r="B166" s="248" t="s">
        <v>1921</v>
      </c>
      <c r="C166" s="252">
        <v>2017</v>
      </c>
      <c r="D166" s="312">
        <v>1400</v>
      </c>
    </row>
    <row r="167" spans="1:6" s="66" customFormat="1" ht="25.5">
      <c r="A167" s="338" t="s">
        <v>366</v>
      </c>
      <c r="B167" s="248" t="s">
        <v>1922</v>
      </c>
      <c r="C167" s="252">
        <v>2017</v>
      </c>
      <c r="D167" s="312">
        <v>1599</v>
      </c>
    </row>
    <row r="168" spans="1:6" s="66" customFormat="1" ht="25.5">
      <c r="A168" s="338" t="s">
        <v>367</v>
      </c>
      <c r="B168" s="248" t="s">
        <v>1952</v>
      </c>
      <c r="C168" s="252">
        <v>2018</v>
      </c>
      <c r="D168" s="318">
        <v>2600</v>
      </c>
      <c r="E168" s="341" t="s">
        <v>1471</v>
      </c>
    </row>
    <row r="169" spans="1:6" s="66" customFormat="1" ht="25.5">
      <c r="A169" s="338" t="s">
        <v>368</v>
      </c>
      <c r="B169" s="248" t="s">
        <v>1923</v>
      </c>
      <c r="C169" s="252">
        <v>2018</v>
      </c>
      <c r="D169" s="312">
        <v>1200</v>
      </c>
    </row>
    <row r="170" spans="1:6" s="66" customFormat="1" ht="25.5">
      <c r="A170" s="338" t="s">
        <v>369</v>
      </c>
      <c r="B170" s="248" t="s">
        <v>1924</v>
      </c>
      <c r="C170" s="252">
        <v>2018</v>
      </c>
      <c r="D170" s="312">
        <v>7800</v>
      </c>
    </row>
    <row r="171" spans="1:6" s="66" customFormat="1" ht="25.5">
      <c r="A171" s="338" t="s">
        <v>370</v>
      </c>
      <c r="B171" s="248" t="s">
        <v>1924</v>
      </c>
      <c r="C171" s="252">
        <v>2018</v>
      </c>
      <c r="D171" s="312">
        <v>7800</v>
      </c>
    </row>
    <row r="172" spans="1:6" s="66" customFormat="1" ht="25.5">
      <c r="A172" s="338" t="s">
        <v>371</v>
      </c>
      <c r="B172" s="248" t="s">
        <v>1925</v>
      </c>
      <c r="C172" s="252">
        <v>2018</v>
      </c>
      <c r="D172" s="312">
        <v>5105</v>
      </c>
    </row>
    <row r="173" spans="1:6" s="66" customFormat="1" ht="25.5">
      <c r="A173" s="338" t="s">
        <v>372</v>
      </c>
      <c r="B173" s="248" t="s">
        <v>1926</v>
      </c>
      <c r="C173" s="252">
        <v>2018</v>
      </c>
      <c r="D173" s="312">
        <v>3493.2</v>
      </c>
    </row>
    <row r="174" spans="1:6" s="66" customFormat="1" ht="25.5">
      <c r="A174" s="338" t="s">
        <v>373</v>
      </c>
      <c r="B174" s="248" t="s">
        <v>1927</v>
      </c>
      <c r="C174" s="252">
        <v>2018</v>
      </c>
      <c r="D174" s="312">
        <v>9761</v>
      </c>
    </row>
    <row r="175" spans="1:6" s="2" customFormat="1" ht="25.5">
      <c r="A175" s="338" t="s">
        <v>374</v>
      </c>
      <c r="B175" s="248" t="s">
        <v>1928</v>
      </c>
      <c r="C175" s="252">
        <v>2018</v>
      </c>
      <c r="D175" s="312">
        <v>2500</v>
      </c>
    </row>
    <row r="176" spans="1:6" s="39" customFormat="1">
      <c r="A176" s="139"/>
      <c r="B176" s="59" t="s">
        <v>29</v>
      </c>
      <c r="C176" s="62"/>
      <c r="D176" s="124">
        <f>SUM(D148:D175)</f>
        <v>109531.59999999999</v>
      </c>
      <c r="F176" s="32"/>
    </row>
    <row r="177" spans="1:7" s="2" customFormat="1" ht="12.75" customHeight="1">
      <c r="A177" s="728" t="s">
        <v>28</v>
      </c>
      <c r="B177" s="729"/>
      <c r="C177" s="729"/>
      <c r="D177" s="730"/>
      <c r="F177" s="23"/>
    </row>
    <row r="178" spans="1:7" s="2" customFormat="1">
      <c r="A178" s="339" t="s">
        <v>74</v>
      </c>
      <c r="B178" s="248" t="s">
        <v>1929</v>
      </c>
      <c r="C178" s="252">
        <v>2017</v>
      </c>
      <c r="D178" s="312">
        <v>1800</v>
      </c>
      <c r="F178" s="23"/>
    </row>
    <row r="179" spans="1:7" s="2" customFormat="1">
      <c r="A179" s="339" t="s">
        <v>75</v>
      </c>
      <c r="B179" s="248" t="s">
        <v>1930</v>
      </c>
      <c r="C179" s="252">
        <v>2018</v>
      </c>
      <c r="D179" s="312">
        <v>588</v>
      </c>
      <c r="F179" s="100"/>
    </row>
    <row r="180" spans="1:7" s="2" customFormat="1">
      <c r="A180" s="339" t="s">
        <v>76</v>
      </c>
      <c r="B180" s="248" t="s">
        <v>1931</v>
      </c>
      <c r="C180" s="252">
        <v>2018</v>
      </c>
      <c r="D180" s="312">
        <v>1350</v>
      </c>
      <c r="G180" s="23"/>
    </row>
    <row r="181" spans="1:7" s="2" customFormat="1">
      <c r="A181" s="339" t="s">
        <v>77</v>
      </c>
      <c r="B181" s="248" t="s">
        <v>1932</v>
      </c>
      <c r="C181" s="252">
        <v>2015</v>
      </c>
      <c r="D181" s="312">
        <v>14886</v>
      </c>
      <c r="F181" s="23"/>
    </row>
    <row r="182" spans="1:7" s="2" customFormat="1">
      <c r="A182" s="339" t="s">
        <v>78</v>
      </c>
      <c r="B182" s="248" t="s">
        <v>1933</v>
      </c>
      <c r="C182" s="252">
        <v>2015</v>
      </c>
      <c r="D182" s="312">
        <v>5100</v>
      </c>
      <c r="F182" s="23"/>
    </row>
    <row r="183" spans="1:7" s="2" customFormat="1">
      <c r="A183" s="339" t="s">
        <v>79</v>
      </c>
      <c r="B183" s="248" t="s">
        <v>1934</v>
      </c>
      <c r="C183" s="252">
        <v>2016</v>
      </c>
      <c r="D183" s="312">
        <v>6400.01</v>
      </c>
      <c r="F183" s="23"/>
    </row>
    <row r="184" spans="1:7" s="2" customFormat="1">
      <c r="A184" s="339" t="s">
        <v>80</v>
      </c>
      <c r="B184" s="248" t="s">
        <v>1935</v>
      </c>
      <c r="C184" s="252">
        <v>2016</v>
      </c>
      <c r="D184" s="312">
        <v>1900</v>
      </c>
      <c r="F184" s="23"/>
    </row>
    <row r="185" spans="1:7" s="2" customFormat="1">
      <c r="A185" s="339" t="s">
        <v>81</v>
      </c>
      <c r="B185" s="248" t="s">
        <v>1929</v>
      </c>
      <c r="C185" s="252">
        <v>2017</v>
      </c>
      <c r="D185" s="312">
        <v>2200</v>
      </c>
      <c r="F185" s="23"/>
    </row>
    <row r="186" spans="1:7" s="2" customFormat="1">
      <c r="A186" s="339" t="s">
        <v>82</v>
      </c>
      <c r="B186" s="248" t="s">
        <v>1936</v>
      </c>
      <c r="C186" s="252">
        <v>2017</v>
      </c>
      <c r="D186" s="312">
        <v>699</v>
      </c>
      <c r="F186" s="23"/>
    </row>
    <row r="187" spans="1:7" s="2" customFormat="1" ht="25.5">
      <c r="A187" s="339" t="s">
        <v>83</v>
      </c>
      <c r="B187" s="248" t="s">
        <v>1937</v>
      </c>
      <c r="C187" s="252">
        <v>2016</v>
      </c>
      <c r="D187" s="312">
        <v>1600</v>
      </c>
      <c r="F187" s="23"/>
    </row>
    <row r="188" spans="1:7" s="2" customFormat="1" ht="25.5">
      <c r="A188" s="339" t="s">
        <v>84</v>
      </c>
      <c r="B188" s="248" t="s">
        <v>1938</v>
      </c>
      <c r="C188" s="252">
        <v>2018</v>
      </c>
      <c r="D188" s="312">
        <v>1600</v>
      </c>
      <c r="F188" s="23"/>
    </row>
    <row r="189" spans="1:7" s="39" customFormat="1">
      <c r="A189" s="81"/>
      <c r="B189" s="146" t="s">
        <v>29</v>
      </c>
      <c r="C189" s="147"/>
      <c r="D189" s="148">
        <f>SUM(D178:D188)</f>
        <v>38123.01</v>
      </c>
    </row>
    <row r="190" spans="1:7" s="39" customFormat="1">
      <c r="A190" s="721" t="s">
        <v>126</v>
      </c>
      <c r="B190" s="722"/>
      <c r="C190" s="722"/>
      <c r="D190" s="723"/>
    </row>
    <row r="191" spans="1:7" s="39" customFormat="1">
      <c r="A191" s="339" t="s">
        <v>74</v>
      </c>
      <c r="B191" s="248" t="s">
        <v>1939</v>
      </c>
      <c r="C191" s="252">
        <v>2015</v>
      </c>
      <c r="D191" s="312">
        <v>9950</v>
      </c>
    </row>
    <row r="192" spans="1:7" s="340" customFormat="1">
      <c r="A192" s="339" t="s">
        <v>75</v>
      </c>
      <c r="B192" s="248" t="s">
        <v>1940</v>
      </c>
      <c r="C192" s="252">
        <v>2019</v>
      </c>
      <c r="D192" s="312">
        <v>9890</v>
      </c>
    </row>
    <row r="193" spans="1:4" s="39" customFormat="1">
      <c r="A193" s="65"/>
      <c r="B193" s="59" t="s">
        <v>29</v>
      </c>
      <c r="C193" s="62"/>
      <c r="D193" s="125">
        <f>SUM(D191:D192)</f>
        <v>19840</v>
      </c>
    </row>
    <row r="194" spans="1:4">
      <c r="A194" s="737" t="s">
        <v>125</v>
      </c>
      <c r="B194" s="737"/>
      <c r="C194" s="737"/>
      <c r="D194" s="738"/>
    </row>
    <row r="195" spans="1:4" s="2" customFormat="1">
      <c r="A195" s="731" t="s">
        <v>27</v>
      </c>
      <c r="B195" s="731"/>
      <c r="C195" s="731"/>
      <c r="D195" s="731"/>
    </row>
    <row r="196" spans="1:4" s="2" customFormat="1">
      <c r="A196" s="173" t="s">
        <v>74</v>
      </c>
      <c r="B196" s="230" t="s">
        <v>1374</v>
      </c>
      <c r="C196" s="208">
        <v>2015</v>
      </c>
      <c r="D196" s="307">
        <v>1031</v>
      </c>
    </row>
    <row r="197" spans="1:4" s="2" customFormat="1">
      <c r="A197" s="173" t="s">
        <v>75</v>
      </c>
      <c r="B197" s="230" t="s">
        <v>1374</v>
      </c>
      <c r="C197" s="208">
        <v>2015</v>
      </c>
      <c r="D197" s="307">
        <v>1031</v>
      </c>
    </row>
    <row r="198" spans="1:4" s="2" customFormat="1">
      <c r="A198" s="173" t="s">
        <v>76</v>
      </c>
      <c r="B198" s="230" t="s">
        <v>1374</v>
      </c>
      <c r="C198" s="208">
        <v>2015</v>
      </c>
      <c r="D198" s="307">
        <v>1031</v>
      </c>
    </row>
    <row r="199" spans="1:4" s="2" customFormat="1">
      <c r="A199" s="173" t="s">
        <v>77</v>
      </c>
      <c r="B199" s="230" t="s">
        <v>1375</v>
      </c>
      <c r="C199" s="208">
        <v>2016</v>
      </c>
      <c r="D199" s="307">
        <v>699</v>
      </c>
    </row>
    <row r="200" spans="1:4" s="2" customFormat="1">
      <c r="A200" s="173" t="s">
        <v>78</v>
      </c>
      <c r="B200" s="230" t="s">
        <v>1376</v>
      </c>
      <c r="C200" s="208">
        <v>2016</v>
      </c>
      <c r="D200" s="307">
        <v>972</v>
      </c>
    </row>
    <row r="201" spans="1:4" s="2" customFormat="1">
      <c r="A201" s="173" t="s">
        <v>79</v>
      </c>
      <c r="B201" s="230" t="s">
        <v>1376</v>
      </c>
      <c r="C201" s="208">
        <v>2016</v>
      </c>
      <c r="D201" s="307">
        <v>971.99</v>
      </c>
    </row>
    <row r="202" spans="1:4" s="2" customFormat="1">
      <c r="A202" s="173" t="s">
        <v>80</v>
      </c>
      <c r="B202" s="230" t="s">
        <v>1376</v>
      </c>
      <c r="C202" s="208">
        <v>2016</v>
      </c>
      <c r="D202" s="307">
        <v>977.99</v>
      </c>
    </row>
    <row r="203" spans="1:4" s="2" customFormat="1">
      <c r="A203" s="173" t="s">
        <v>81</v>
      </c>
      <c r="B203" s="230" t="s">
        <v>1376</v>
      </c>
      <c r="C203" s="208">
        <v>2016</v>
      </c>
      <c r="D203" s="307">
        <v>977.99</v>
      </c>
    </row>
    <row r="204" spans="1:4" s="2" customFormat="1">
      <c r="A204" s="173" t="s">
        <v>82</v>
      </c>
      <c r="B204" s="230" t="s">
        <v>1376</v>
      </c>
      <c r="C204" s="208">
        <v>2016</v>
      </c>
      <c r="D204" s="307">
        <v>954.01</v>
      </c>
    </row>
    <row r="205" spans="1:4" s="2" customFormat="1" ht="25.5">
      <c r="A205" s="173" t="s">
        <v>83</v>
      </c>
      <c r="B205" s="230" t="s">
        <v>1377</v>
      </c>
      <c r="C205" s="208">
        <v>2016</v>
      </c>
      <c r="D205" s="307">
        <v>399</v>
      </c>
    </row>
    <row r="206" spans="1:4" s="2" customFormat="1" ht="25.5">
      <c r="A206" s="173" t="s">
        <v>84</v>
      </c>
      <c r="B206" s="230" t="s">
        <v>1378</v>
      </c>
      <c r="C206" s="208">
        <v>2016</v>
      </c>
      <c r="D206" s="307">
        <v>650</v>
      </c>
    </row>
    <row r="207" spans="1:4" s="2" customFormat="1" ht="25.5">
      <c r="A207" s="173" t="s">
        <v>85</v>
      </c>
      <c r="B207" s="230" t="s">
        <v>1379</v>
      </c>
      <c r="C207" s="208">
        <v>2016</v>
      </c>
      <c r="D207" s="307">
        <v>1600</v>
      </c>
    </row>
    <row r="208" spans="1:4" s="2" customFormat="1" ht="25.5">
      <c r="A208" s="173" t="s">
        <v>86</v>
      </c>
      <c r="B208" s="230" t="s">
        <v>1380</v>
      </c>
      <c r="C208" s="208">
        <v>2017</v>
      </c>
      <c r="D208" s="307">
        <v>1400</v>
      </c>
    </row>
    <row r="209" spans="1:7" s="2" customFormat="1" ht="25.5">
      <c r="A209" s="173" t="s">
        <v>87</v>
      </c>
      <c r="B209" s="230" t="s">
        <v>1376</v>
      </c>
      <c r="C209" s="208">
        <v>2017</v>
      </c>
      <c r="D209" s="307">
        <v>972</v>
      </c>
    </row>
    <row r="210" spans="1:7" s="2" customFormat="1" ht="25.5">
      <c r="A210" s="173" t="s">
        <v>199</v>
      </c>
      <c r="B210" s="230" t="s">
        <v>1381</v>
      </c>
      <c r="C210" s="208">
        <v>2018</v>
      </c>
      <c r="D210" s="307">
        <v>660.02</v>
      </c>
    </row>
    <row r="211" spans="1:7" s="2" customFormat="1" ht="25.5">
      <c r="A211" s="173" t="s">
        <v>362</v>
      </c>
      <c r="B211" s="230" t="s">
        <v>1381</v>
      </c>
      <c r="C211" s="208">
        <v>2018</v>
      </c>
      <c r="D211" s="307">
        <v>660</v>
      </c>
    </row>
    <row r="212" spans="1:7" s="2" customFormat="1" ht="25.5">
      <c r="A212" s="173" t="s">
        <v>363</v>
      </c>
      <c r="B212" s="230" t="s">
        <v>1381</v>
      </c>
      <c r="C212" s="208">
        <v>2018</v>
      </c>
      <c r="D212" s="307">
        <v>660</v>
      </c>
    </row>
    <row r="213" spans="1:7" s="2" customFormat="1" ht="25.5">
      <c r="A213" s="173" t="s">
        <v>364</v>
      </c>
      <c r="B213" s="230" t="s">
        <v>1382</v>
      </c>
      <c r="C213" s="208">
        <v>2018</v>
      </c>
      <c r="D213" s="307">
        <v>650.02</v>
      </c>
    </row>
    <row r="214" spans="1:7" s="2" customFormat="1" ht="25.5">
      <c r="A214" s="173" t="s">
        <v>365</v>
      </c>
      <c r="B214" s="230" t="s">
        <v>1382</v>
      </c>
      <c r="C214" s="208">
        <v>2018</v>
      </c>
      <c r="D214" s="307">
        <v>650</v>
      </c>
    </row>
    <row r="215" spans="1:7" s="2" customFormat="1" ht="25.5">
      <c r="A215" s="173" t="s">
        <v>366</v>
      </c>
      <c r="B215" s="230" t="s">
        <v>1382</v>
      </c>
      <c r="C215" s="208">
        <v>2018</v>
      </c>
      <c r="D215" s="307">
        <v>650</v>
      </c>
    </row>
    <row r="216" spans="1:7" s="2" customFormat="1" ht="25.5">
      <c r="A216" s="173" t="s">
        <v>367</v>
      </c>
      <c r="B216" s="230" t="s">
        <v>1383</v>
      </c>
      <c r="C216" s="208">
        <v>2014</v>
      </c>
      <c r="D216" s="308">
        <v>1599</v>
      </c>
    </row>
    <row r="217" spans="1:7" s="2" customFormat="1" ht="25.5">
      <c r="A217" s="173" t="s">
        <v>368</v>
      </c>
      <c r="B217" s="230" t="s">
        <v>1384</v>
      </c>
      <c r="C217" s="208">
        <v>2014</v>
      </c>
      <c r="D217" s="308">
        <v>1299</v>
      </c>
    </row>
    <row r="218" spans="1:7" s="2" customFormat="1" ht="25.5">
      <c r="A218" s="173" t="s">
        <v>369</v>
      </c>
      <c r="B218" s="230" t="s">
        <v>1385</v>
      </c>
      <c r="C218" s="208">
        <v>2014</v>
      </c>
      <c r="D218" s="308">
        <v>1299</v>
      </c>
    </row>
    <row r="219" spans="1:7" s="2" customFormat="1" ht="25.5">
      <c r="A219" s="173" t="s">
        <v>370</v>
      </c>
      <c r="B219" s="230" t="s">
        <v>1386</v>
      </c>
      <c r="C219" s="208">
        <v>2014</v>
      </c>
      <c r="D219" s="308">
        <v>1340.7</v>
      </c>
      <c r="F219" s="23"/>
      <c r="G219" s="23"/>
    </row>
    <row r="220" spans="1:7" s="2" customFormat="1" ht="25.5">
      <c r="A220" s="173" t="s">
        <v>371</v>
      </c>
      <c r="B220" s="230" t="s">
        <v>1387</v>
      </c>
      <c r="C220" s="208">
        <v>2015</v>
      </c>
      <c r="D220" s="308">
        <v>750</v>
      </c>
      <c r="F220" s="40"/>
      <c r="G220" s="23"/>
    </row>
    <row r="221" spans="1:7" s="2" customFormat="1" ht="25.5">
      <c r="A221" s="173" t="s">
        <v>372</v>
      </c>
      <c r="B221" s="230" t="s">
        <v>1388</v>
      </c>
      <c r="C221" s="208">
        <v>2015</v>
      </c>
      <c r="D221" s="308">
        <v>1499</v>
      </c>
      <c r="F221" s="40"/>
      <c r="G221" s="23"/>
    </row>
    <row r="222" spans="1:7" s="2" customFormat="1" ht="25.5">
      <c r="A222" s="173" t="s">
        <v>373</v>
      </c>
      <c r="B222" s="230" t="s">
        <v>1389</v>
      </c>
      <c r="C222" s="208">
        <v>2015</v>
      </c>
      <c r="D222" s="308">
        <v>349</v>
      </c>
      <c r="F222" s="40"/>
      <c r="G222" s="23"/>
    </row>
    <row r="223" spans="1:7" s="2" customFormat="1" ht="25.5">
      <c r="A223" s="173" t="s">
        <v>374</v>
      </c>
      <c r="B223" s="230" t="s">
        <v>1390</v>
      </c>
      <c r="C223" s="208">
        <v>2015</v>
      </c>
      <c r="D223" s="308">
        <v>1999</v>
      </c>
      <c r="F223" s="40"/>
      <c r="G223" s="23"/>
    </row>
    <row r="224" spans="1:7" s="2" customFormat="1" ht="25.5">
      <c r="A224" s="173" t="s">
        <v>375</v>
      </c>
      <c r="B224" s="230" t="s">
        <v>1391</v>
      </c>
      <c r="C224" s="208">
        <v>2016</v>
      </c>
      <c r="D224" s="308">
        <v>1099</v>
      </c>
      <c r="F224" s="40"/>
      <c r="G224" s="23"/>
    </row>
    <row r="225" spans="1:7" s="2" customFormat="1" ht="25.5">
      <c r="A225" s="173" t="s">
        <v>376</v>
      </c>
      <c r="B225" s="230" t="s">
        <v>1392</v>
      </c>
      <c r="C225" s="208">
        <v>2016</v>
      </c>
      <c r="D225" s="308">
        <v>1999</v>
      </c>
      <c r="F225" s="40"/>
      <c r="G225" s="23"/>
    </row>
    <row r="226" spans="1:7" s="2" customFormat="1" ht="25.5">
      <c r="A226" s="173" t="s">
        <v>377</v>
      </c>
      <c r="B226" s="230" t="s">
        <v>1393</v>
      </c>
      <c r="C226" s="208">
        <v>2016</v>
      </c>
      <c r="D226" s="308">
        <v>269</v>
      </c>
      <c r="F226" s="40"/>
      <c r="G226" s="23"/>
    </row>
    <row r="227" spans="1:7" s="2" customFormat="1" ht="25.5">
      <c r="A227" s="173" t="s">
        <v>378</v>
      </c>
      <c r="B227" s="230" t="s">
        <v>1394</v>
      </c>
      <c r="C227" s="208">
        <v>2016</v>
      </c>
      <c r="D227" s="308">
        <v>2650</v>
      </c>
      <c r="F227" s="40"/>
      <c r="G227" s="23"/>
    </row>
    <row r="228" spans="1:7" s="2" customFormat="1" ht="25.5">
      <c r="A228" s="173" t="s">
        <v>379</v>
      </c>
      <c r="B228" s="230" t="s">
        <v>1395</v>
      </c>
      <c r="C228" s="208">
        <v>2016</v>
      </c>
      <c r="D228" s="308">
        <v>369</v>
      </c>
      <c r="F228" s="40"/>
      <c r="G228" s="23"/>
    </row>
    <row r="229" spans="1:7" s="2" customFormat="1" ht="25.5">
      <c r="A229" s="173" t="s">
        <v>380</v>
      </c>
      <c r="B229" s="230" t="s">
        <v>1396</v>
      </c>
      <c r="C229" s="208">
        <v>2016</v>
      </c>
      <c r="D229" s="308">
        <v>369</v>
      </c>
      <c r="F229" s="40"/>
      <c r="G229" s="23"/>
    </row>
    <row r="230" spans="1:7" s="2" customFormat="1" ht="25.5">
      <c r="A230" s="173" t="s">
        <v>381</v>
      </c>
      <c r="B230" s="230" t="s">
        <v>1397</v>
      </c>
      <c r="C230" s="208">
        <v>2016</v>
      </c>
      <c r="D230" s="308">
        <v>349</v>
      </c>
      <c r="F230" s="40"/>
      <c r="G230" s="23"/>
    </row>
    <row r="231" spans="1:7" s="2" customFormat="1" ht="25.5">
      <c r="A231" s="173" t="s">
        <v>382</v>
      </c>
      <c r="B231" s="230" t="s">
        <v>1398</v>
      </c>
      <c r="C231" s="208">
        <v>2016</v>
      </c>
      <c r="D231" s="308">
        <v>2149</v>
      </c>
      <c r="F231" s="23"/>
      <c r="G231" s="23"/>
    </row>
    <row r="232" spans="1:7" s="2" customFormat="1" ht="25.5">
      <c r="A232" s="173" t="s">
        <v>383</v>
      </c>
      <c r="B232" s="230" t="s">
        <v>1399</v>
      </c>
      <c r="C232" s="208">
        <v>2017</v>
      </c>
      <c r="D232" s="308">
        <v>4797</v>
      </c>
      <c r="F232" s="23"/>
      <c r="G232" s="23"/>
    </row>
    <row r="233" spans="1:7" s="2" customFormat="1" ht="25.5">
      <c r="A233" s="173" t="s">
        <v>384</v>
      </c>
      <c r="B233" s="230" t="s">
        <v>1400</v>
      </c>
      <c r="C233" s="208">
        <v>2018</v>
      </c>
      <c r="D233" s="308">
        <v>475</v>
      </c>
      <c r="F233" s="23"/>
    </row>
    <row r="234" spans="1:7" s="39" customFormat="1">
      <c r="A234" s="81"/>
      <c r="B234" s="59" t="s">
        <v>29</v>
      </c>
      <c r="C234" s="62"/>
      <c r="D234" s="124">
        <f>SUM(D196:D233)</f>
        <v>42256.72</v>
      </c>
      <c r="F234" s="32"/>
    </row>
    <row r="235" spans="1:7" s="2" customFormat="1" ht="12.75" customHeight="1">
      <c r="A235" s="721" t="s">
        <v>28</v>
      </c>
      <c r="B235" s="722"/>
      <c r="C235" s="722"/>
      <c r="D235" s="723"/>
      <c r="E235" s="138"/>
      <c r="F235" s="23"/>
    </row>
    <row r="236" spans="1:7" s="174" customFormat="1">
      <c r="A236" s="153" t="s">
        <v>74</v>
      </c>
      <c r="B236" s="230" t="s">
        <v>1401</v>
      </c>
      <c r="C236" s="208">
        <v>2014</v>
      </c>
      <c r="D236" s="308">
        <v>1500</v>
      </c>
      <c r="F236" s="90"/>
    </row>
    <row r="237" spans="1:7" s="174" customFormat="1">
      <c r="A237" s="153" t="s">
        <v>75</v>
      </c>
      <c r="B237" s="230" t="s">
        <v>1402</v>
      </c>
      <c r="C237" s="208">
        <v>2014</v>
      </c>
      <c r="D237" s="308">
        <v>319</v>
      </c>
      <c r="F237" s="90"/>
    </row>
    <row r="238" spans="1:7" s="174" customFormat="1">
      <c r="A238" s="153" t="s">
        <v>76</v>
      </c>
      <c r="B238" s="230" t="s">
        <v>1403</v>
      </c>
      <c r="C238" s="208">
        <v>2014</v>
      </c>
      <c r="D238" s="308">
        <v>1394</v>
      </c>
      <c r="F238" s="90"/>
    </row>
    <row r="239" spans="1:7" s="174" customFormat="1">
      <c r="A239" s="153" t="s">
        <v>77</v>
      </c>
      <c r="B239" s="230" t="s">
        <v>1404</v>
      </c>
      <c r="C239" s="208">
        <v>2014</v>
      </c>
      <c r="D239" s="308">
        <v>899</v>
      </c>
      <c r="F239" s="90"/>
    </row>
    <row r="240" spans="1:7" s="174" customFormat="1">
      <c r="A240" s="153" t="s">
        <v>78</v>
      </c>
      <c r="B240" s="230" t="s">
        <v>1405</v>
      </c>
      <c r="C240" s="208">
        <v>2014</v>
      </c>
      <c r="D240" s="319">
        <v>900</v>
      </c>
      <c r="E240" s="175" t="s">
        <v>1471</v>
      </c>
      <c r="F240" s="90"/>
    </row>
    <row r="241" spans="1:6" s="174" customFormat="1">
      <c r="A241" s="153" t="s">
        <v>79</v>
      </c>
      <c r="B241" s="230" t="s">
        <v>1406</v>
      </c>
      <c r="C241" s="208">
        <v>2014</v>
      </c>
      <c r="D241" s="308">
        <v>1099.99</v>
      </c>
      <c r="F241" s="90"/>
    </row>
    <row r="242" spans="1:6" s="174" customFormat="1">
      <c r="A242" s="153" t="s">
        <v>80</v>
      </c>
      <c r="B242" s="230" t="s">
        <v>1407</v>
      </c>
      <c r="C242" s="208">
        <v>2014</v>
      </c>
      <c r="D242" s="308">
        <v>1979.99</v>
      </c>
      <c r="F242" s="90"/>
    </row>
    <row r="243" spans="1:6" s="174" customFormat="1">
      <c r="A243" s="153" t="s">
        <v>81</v>
      </c>
      <c r="B243" s="230" t="s">
        <v>1408</v>
      </c>
      <c r="C243" s="208">
        <v>2015</v>
      </c>
      <c r="D243" s="308">
        <v>3480</v>
      </c>
      <c r="F243" s="90"/>
    </row>
    <row r="244" spans="1:6" s="174" customFormat="1">
      <c r="A244" s="153" t="s">
        <v>82</v>
      </c>
      <c r="B244" s="230" t="s">
        <v>1409</v>
      </c>
      <c r="C244" s="208">
        <v>2015</v>
      </c>
      <c r="D244" s="308">
        <v>2490</v>
      </c>
      <c r="F244" s="90"/>
    </row>
    <row r="245" spans="1:6" s="174" customFormat="1" ht="25.5">
      <c r="A245" s="153" t="s">
        <v>83</v>
      </c>
      <c r="B245" s="230" t="s">
        <v>1410</v>
      </c>
      <c r="C245" s="208">
        <v>2015</v>
      </c>
      <c r="D245" s="308">
        <v>1698</v>
      </c>
      <c r="F245" s="90"/>
    </row>
    <row r="246" spans="1:6" s="174" customFormat="1" ht="25.5">
      <c r="A246" s="153" t="s">
        <v>84</v>
      </c>
      <c r="B246" s="230" t="s">
        <v>1411</v>
      </c>
      <c r="C246" s="208">
        <v>2015</v>
      </c>
      <c r="D246" s="308">
        <v>1999</v>
      </c>
      <c r="F246" s="90"/>
    </row>
    <row r="247" spans="1:6" s="174" customFormat="1" ht="25.5">
      <c r="A247" s="153" t="s">
        <v>85</v>
      </c>
      <c r="B247" s="230" t="s">
        <v>1412</v>
      </c>
      <c r="C247" s="208">
        <v>2015</v>
      </c>
      <c r="D247" s="308">
        <v>3499</v>
      </c>
      <c r="F247" s="90"/>
    </row>
    <row r="248" spans="1:6" s="174" customFormat="1" ht="25.5">
      <c r="A248" s="153" t="s">
        <v>86</v>
      </c>
      <c r="B248" s="230" t="s">
        <v>1413</v>
      </c>
      <c r="C248" s="208">
        <v>2015</v>
      </c>
      <c r="D248" s="308">
        <v>3498</v>
      </c>
      <c r="F248" s="90"/>
    </row>
    <row r="249" spans="1:6" s="174" customFormat="1" ht="25.5">
      <c r="A249" s="153" t="s">
        <v>87</v>
      </c>
      <c r="B249" s="230" t="s">
        <v>1414</v>
      </c>
      <c r="C249" s="208">
        <v>2015</v>
      </c>
      <c r="D249" s="308">
        <v>688.8</v>
      </c>
      <c r="F249" s="90"/>
    </row>
    <row r="250" spans="1:6" s="174" customFormat="1" ht="25.5">
      <c r="A250" s="153" t="s">
        <v>199</v>
      </c>
      <c r="B250" s="230" t="s">
        <v>1415</v>
      </c>
      <c r="C250" s="208">
        <v>2015</v>
      </c>
      <c r="D250" s="308">
        <v>1999.99</v>
      </c>
      <c r="F250" s="90"/>
    </row>
    <row r="251" spans="1:6" s="174" customFormat="1" ht="25.5">
      <c r="A251" s="153" t="s">
        <v>362</v>
      </c>
      <c r="B251" s="230" t="s">
        <v>1416</v>
      </c>
      <c r="C251" s="208">
        <v>2015</v>
      </c>
      <c r="D251" s="308">
        <v>2299</v>
      </c>
      <c r="F251" s="90"/>
    </row>
    <row r="252" spans="1:6" s="174" customFormat="1" ht="25.5">
      <c r="A252" s="153" t="s">
        <v>363</v>
      </c>
      <c r="B252" s="230" t="s">
        <v>1417</v>
      </c>
      <c r="C252" s="208">
        <v>2015</v>
      </c>
      <c r="D252" s="308">
        <v>2290</v>
      </c>
      <c r="F252" s="90"/>
    </row>
    <row r="253" spans="1:6" s="174" customFormat="1" ht="25.5">
      <c r="A253" s="153" t="s">
        <v>364</v>
      </c>
      <c r="B253" s="230" t="s">
        <v>1418</v>
      </c>
      <c r="C253" s="208">
        <v>2015</v>
      </c>
      <c r="D253" s="308">
        <v>2049</v>
      </c>
      <c r="F253" s="90"/>
    </row>
    <row r="254" spans="1:6" s="174" customFormat="1" ht="25.5">
      <c r="A254" s="153" t="s">
        <v>365</v>
      </c>
      <c r="B254" s="230" t="s">
        <v>1419</v>
      </c>
      <c r="C254" s="208">
        <v>2015</v>
      </c>
      <c r="D254" s="308">
        <v>1300</v>
      </c>
      <c r="F254" s="90"/>
    </row>
    <row r="255" spans="1:6" s="174" customFormat="1" ht="25.5">
      <c r="A255" s="153" t="s">
        <v>366</v>
      </c>
      <c r="B255" s="230" t="s">
        <v>1420</v>
      </c>
      <c r="C255" s="208">
        <v>2016</v>
      </c>
      <c r="D255" s="308">
        <v>2299</v>
      </c>
      <c r="F255" s="90"/>
    </row>
    <row r="256" spans="1:6" s="174" customFormat="1" ht="25.5">
      <c r="A256" s="153" t="s">
        <v>367</v>
      </c>
      <c r="B256" s="230" t="s">
        <v>1421</v>
      </c>
      <c r="C256" s="208">
        <v>2016</v>
      </c>
      <c r="D256" s="308">
        <v>599</v>
      </c>
      <c r="F256" s="90"/>
    </row>
    <row r="257" spans="1:6" s="174" customFormat="1" ht="25.5">
      <c r="A257" s="153" t="s">
        <v>368</v>
      </c>
      <c r="B257" s="230" t="s">
        <v>1422</v>
      </c>
      <c r="C257" s="208">
        <v>2016</v>
      </c>
      <c r="D257" s="308">
        <v>3499</v>
      </c>
      <c r="F257" s="90"/>
    </row>
    <row r="258" spans="1:6" s="174" customFormat="1" ht="25.5">
      <c r="A258" s="153" t="s">
        <v>369</v>
      </c>
      <c r="B258" s="230" t="s">
        <v>1423</v>
      </c>
      <c r="C258" s="208">
        <v>2016</v>
      </c>
      <c r="D258" s="308">
        <v>3499</v>
      </c>
      <c r="F258" s="90"/>
    </row>
    <row r="259" spans="1:6" s="174" customFormat="1" ht="25.5">
      <c r="A259" s="153" t="s">
        <v>370</v>
      </c>
      <c r="B259" s="230" t="s">
        <v>1424</v>
      </c>
      <c r="C259" s="208">
        <v>2016</v>
      </c>
      <c r="D259" s="308">
        <v>1100</v>
      </c>
      <c r="F259" s="90"/>
    </row>
    <row r="260" spans="1:6" s="174" customFormat="1" ht="25.5">
      <c r="A260" s="153" t="s">
        <v>371</v>
      </c>
      <c r="B260" s="230" t="s">
        <v>1425</v>
      </c>
      <c r="C260" s="208">
        <v>2016</v>
      </c>
      <c r="D260" s="308">
        <v>4100</v>
      </c>
      <c r="F260" s="90"/>
    </row>
    <row r="261" spans="1:6" s="174" customFormat="1" ht="25.5">
      <c r="A261" s="153" t="s">
        <v>372</v>
      </c>
      <c r="B261" s="230" t="s">
        <v>1426</v>
      </c>
      <c r="C261" s="208">
        <v>2016</v>
      </c>
      <c r="D261" s="308">
        <v>2950</v>
      </c>
      <c r="F261" s="90"/>
    </row>
    <row r="262" spans="1:6" s="174" customFormat="1" ht="25.5">
      <c r="A262" s="153" t="s">
        <v>373</v>
      </c>
      <c r="B262" s="230" t="s">
        <v>1427</v>
      </c>
      <c r="C262" s="208">
        <v>2016</v>
      </c>
      <c r="D262" s="308">
        <v>250</v>
      </c>
      <c r="F262" s="90"/>
    </row>
    <row r="263" spans="1:6" s="174" customFormat="1" ht="25.5">
      <c r="A263" s="153" t="s">
        <v>374</v>
      </c>
      <c r="B263" s="230" t="s">
        <v>1428</v>
      </c>
      <c r="C263" s="208">
        <v>2016</v>
      </c>
      <c r="D263" s="308">
        <v>3400</v>
      </c>
      <c r="F263" s="90"/>
    </row>
    <row r="264" spans="1:6" s="174" customFormat="1" ht="25.5">
      <c r="A264" s="153" t="s">
        <v>375</v>
      </c>
      <c r="B264" s="230" t="s">
        <v>1429</v>
      </c>
      <c r="C264" s="208">
        <v>2016</v>
      </c>
      <c r="D264" s="308">
        <v>250</v>
      </c>
      <c r="F264" s="90"/>
    </row>
    <row r="265" spans="1:6" s="174" customFormat="1" ht="25.5">
      <c r="A265" s="153" t="s">
        <v>376</v>
      </c>
      <c r="B265" s="230" t="s">
        <v>1430</v>
      </c>
      <c r="C265" s="208">
        <v>2016</v>
      </c>
      <c r="D265" s="308">
        <v>369</v>
      </c>
      <c r="F265" s="90"/>
    </row>
    <row r="266" spans="1:6" s="174" customFormat="1" ht="25.5">
      <c r="A266" s="153" t="s">
        <v>377</v>
      </c>
      <c r="B266" s="230" t="s">
        <v>1430</v>
      </c>
      <c r="C266" s="208">
        <v>2016</v>
      </c>
      <c r="D266" s="308">
        <v>369</v>
      </c>
      <c r="F266" s="90"/>
    </row>
    <row r="267" spans="1:6" s="174" customFormat="1" ht="25.5">
      <c r="A267" s="153" t="s">
        <v>378</v>
      </c>
      <c r="B267" s="230" t="s">
        <v>1431</v>
      </c>
      <c r="C267" s="208">
        <v>2016</v>
      </c>
      <c r="D267" s="308">
        <v>278</v>
      </c>
      <c r="F267" s="90"/>
    </row>
    <row r="268" spans="1:6" s="174" customFormat="1" ht="25.5">
      <c r="A268" s="153" t="s">
        <v>379</v>
      </c>
      <c r="B268" s="230" t="s">
        <v>1432</v>
      </c>
      <c r="C268" s="208">
        <v>2016</v>
      </c>
      <c r="D268" s="308">
        <v>690</v>
      </c>
      <c r="F268" s="90"/>
    </row>
    <row r="269" spans="1:6" s="174" customFormat="1" ht="25.5">
      <c r="A269" s="153" t="s">
        <v>380</v>
      </c>
      <c r="B269" s="230" t="s">
        <v>1433</v>
      </c>
      <c r="C269" s="208">
        <v>2016</v>
      </c>
      <c r="D269" s="308">
        <v>999</v>
      </c>
      <c r="F269" s="90"/>
    </row>
    <row r="270" spans="1:6" s="174" customFormat="1" ht="25.5">
      <c r="A270" s="153" t="s">
        <v>381</v>
      </c>
      <c r="B270" s="230" t="s">
        <v>1434</v>
      </c>
      <c r="C270" s="208">
        <v>2016</v>
      </c>
      <c r="D270" s="308">
        <v>640</v>
      </c>
      <c r="F270" s="90"/>
    </row>
    <row r="271" spans="1:6" s="174" customFormat="1" ht="25.5">
      <c r="A271" s="153" t="s">
        <v>382</v>
      </c>
      <c r="B271" s="230" t="s">
        <v>1435</v>
      </c>
      <c r="C271" s="208">
        <v>2016</v>
      </c>
      <c r="D271" s="308">
        <v>1029</v>
      </c>
      <c r="F271" s="90"/>
    </row>
    <row r="272" spans="1:6" s="174" customFormat="1" ht="25.5">
      <c r="A272" s="153" t="s">
        <v>383</v>
      </c>
      <c r="B272" s="230" t="s">
        <v>1436</v>
      </c>
      <c r="C272" s="208">
        <v>2017</v>
      </c>
      <c r="D272" s="308">
        <v>1500</v>
      </c>
      <c r="F272" s="90"/>
    </row>
    <row r="273" spans="1:6" s="174" customFormat="1" ht="25.5">
      <c r="A273" s="153" t="s">
        <v>384</v>
      </c>
      <c r="B273" s="230" t="s">
        <v>1437</v>
      </c>
      <c r="C273" s="208">
        <v>2017</v>
      </c>
      <c r="D273" s="308">
        <v>872</v>
      </c>
      <c r="F273" s="90"/>
    </row>
    <row r="274" spans="1:6" s="174" customFormat="1" ht="25.5">
      <c r="A274" s="153" t="s">
        <v>385</v>
      </c>
      <c r="B274" s="230" t="s">
        <v>1438</v>
      </c>
      <c r="C274" s="208">
        <v>2017</v>
      </c>
      <c r="D274" s="308">
        <v>460</v>
      </c>
      <c r="F274" s="90"/>
    </row>
    <row r="275" spans="1:6" s="174" customFormat="1" ht="25.5">
      <c r="A275" s="153" t="s">
        <v>386</v>
      </c>
      <c r="B275" s="230" t="s">
        <v>1439</v>
      </c>
      <c r="C275" s="208">
        <v>2017</v>
      </c>
      <c r="D275" s="308">
        <v>749</v>
      </c>
      <c r="E275" s="176"/>
      <c r="F275" s="90"/>
    </row>
    <row r="276" spans="1:6" s="174" customFormat="1" ht="25.5">
      <c r="A276" s="153" t="s">
        <v>387</v>
      </c>
      <c r="B276" s="230" t="s">
        <v>1440</v>
      </c>
      <c r="C276" s="208">
        <v>2017</v>
      </c>
      <c r="D276" s="308">
        <v>399</v>
      </c>
      <c r="F276" s="90"/>
    </row>
    <row r="277" spans="1:6" s="174" customFormat="1" ht="25.5">
      <c r="A277" s="153" t="s">
        <v>388</v>
      </c>
      <c r="B277" s="230" t="s">
        <v>1441</v>
      </c>
      <c r="C277" s="208">
        <v>2017</v>
      </c>
      <c r="D277" s="308">
        <v>739</v>
      </c>
      <c r="F277" s="90"/>
    </row>
    <row r="278" spans="1:6" s="174" customFormat="1" ht="25.5">
      <c r="A278" s="153" t="s">
        <v>389</v>
      </c>
      <c r="B278" s="230" t="s">
        <v>1442</v>
      </c>
      <c r="C278" s="208">
        <v>2017</v>
      </c>
      <c r="D278" s="308">
        <v>2706</v>
      </c>
      <c r="F278" s="90"/>
    </row>
    <row r="279" spans="1:6" s="174" customFormat="1" ht="25.5">
      <c r="A279" s="153" t="s">
        <v>390</v>
      </c>
      <c r="B279" s="230" t="s">
        <v>1443</v>
      </c>
      <c r="C279" s="208">
        <v>2017</v>
      </c>
      <c r="D279" s="308">
        <v>2548.4699999999998</v>
      </c>
      <c r="F279" s="90"/>
    </row>
    <row r="280" spans="1:6" s="174" customFormat="1" ht="25.5">
      <c r="A280" s="153" t="s">
        <v>391</v>
      </c>
      <c r="B280" s="230" t="s">
        <v>1444</v>
      </c>
      <c r="C280" s="208">
        <v>2017</v>
      </c>
      <c r="D280" s="308">
        <v>539.97</v>
      </c>
      <c r="F280" s="90"/>
    </row>
    <row r="281" spans="1:6" s="174" customFormat="1" ht="25.5">
      <c r="A281" s="153" t="s">
        <v>392</v>
      </c>
      <c r="B281" s="230" t="s">
        <v>1445</v>
      </c>
      <c r="C281" s="208">
        <v>2017</v>
      </c>
      <c r="D281" s="308">
        <v>474.78</v>
      </c>
      <c r="F281" s="90"/>
    </row>
    <row r="282" spans="1:6" s="174" customFormat="1" ht="25.5">
      <c r="A282" s="153" t="s">
        <v>393</v>
      </c>
      <c r="B282" s="230" t="s">
        <v>1446</v>
      </c>
      <c r="C282" s="208">
        <v>2017</v>
      </c>
      <c r="D282" s="308">
        <v>430.5</v>
      </c>
      <c r="F282" s="90"/>
    </row>
    <row r="283" spans="1:6" s="174" customFormat="1" ht="25.5">
      <c r="A283" s="153" t="s">
        <v>394</v>
      </c>
      <c r="B283" s="230" t="s">
        <v>1446</v>
      </c>
      <c r="C283" s="208">
        <v>2017</v>
      </c>
      <c r="D283" s="308">
        <v>430.5</v>
      </c>
      <c r="F283" s="90"/>
    </row>
    <row r="284" spans="1:6" s="174" customFormat="1" ht="25.5">
      <c r="A284" s="153" t="s">
        <v>395</v>
      </c>
      <c r="B284" s="230" t="s">
        <v>1447</v>
      </c>
      <c r="C284" s="208">
        <v>2017</v>
      </c>
      <c r="D284" s="308">
        <v>1399</v>
      </c>
      <c r="F284" s="90"/>
    </row>
    <row r="285" spans="1:6" s="174" customFormat="1" ht="25.5">
      <c r="A285" s="153" t="s">
        <v>396</v>
      </c>
      <c r="B285" s="230" t="s">
        <v>1448</v>
      </c>
      <c r="C285" s="208">
        <v>2017</v>
      </c>
      <c r="D285" s="308">
        <v>3500</v>
      </c>
      <c r="F285" s="90"/>
    </row>
    <row r="286" spans="1:6" s="174" customFormat="1" ht="25.5">
      <c r="A286" s="153" t="s">
        <v>397</v>
      </c>
      <c r="B286" s="230" t="s">
        <v>1449</v>
      </c>
      <c r="C286" s="208">
        <v>2017</v>
      </c>
      <c r="D286" s="308">
        <v>5000</v>
      </c>
      <c r="F286" s="90"/>
    </row>
    <row r="287" spans="1:6" s="174" customFormat="1" ht="25.5">
      <c r="A287" s="153" t="s">
        <v>398</v>
      </c>
      <c r="B287" s="230" t="s">
        <v>1450</v>
      </c>
      <c r="C287" s="208">
        <v>2017</v>
      </c>
      <c r="D287" s="308">
        <v>250</v>
      </c>
      <c r="F287" s="90"/>
    </row>
    <row r="288" spans="1:6" s="174" customFormat="1" ht="25.5">
      <c r="A288" s="153" t="s">
        <v>399</v>
      </c>
      <c r="B288" s="230" t="s">
        <v>1451</v>
      </c>
      <c r="C288" s="208">
        <v>2017</v>
      </c>
      <c r="D288" s="308">
        <v>3500</v>
      </c>
      <c r="E288" s="175"/>
      <c r="F288" s="90"/>
    </row>
    <row r="289" spans="1:6" s="174" customFormat="1" ht="25.5">
      <c r="A289" s="153" t="s">
        <v>400</v>
      </c>
      <c r="B289" s="230" t="s">
        <v>1449</v>
      </c>
      <c r="C289" s="208">
        <v>2017</v>
      </c>
      <c r="D289" s="308">
        <v>5000</v>
      </c>
      <c r="F289" s="90"/>
    </row>
    <row r="290" spans="1:6" s="174" customFormat="1" ht="25.5">
      <c r="A290" s="153" t="s">
        <v>401</v>
      </c>
      <c r="B290" s="230" t="s">
        <v>1450</v>
      </c>
      <c r="C290" s="208">
        <v>2017</v>
      </c>
      <c r="D290" s="308">
        <v>250</v>
      </c>
      <c r="E290" s="176"/>
      <c r="F290" s="90"/>
    </row>
    <row r="291" spans="1:6" s="174" customFormat="1" ht="25.5">
      <c r="A291" s="153" t="s">
        <v>402</v>
      </c>
      <c r="B291" s="230" t="s">
        <v>1452</v>
      </c>
      <c r="C291" s="208">
        <v>2017</v>
      </c>
      <c r="D291" s="308">
        <v>3195</v>
      </c>
      <c r="F291" s="90"/>
    </row>
    <row r="292" spans="1:6" s="174" customFormat="1" ht="25.5">
      <c r="A292" s="153" t="s">
        <v>403</v>
      </c>
      <c r="B292" s="230" t="s">
        <v>1453</v>
      </c>
      <c r="C292" s="208">
        <v>2015</v>
      </c>
      <c r="D292" s="308">
        <v>7000</v>
      </c>
      <c r="F292" s="90"/>
    </row>
    <row r="293" spans="1:6" s="174" customFormat="1" ht="25.5">
      <c r="A293" s="153" t="s">
        <v>404</v>
      </c>
      <c r="B293" s="230" t="s">
        <v>1454</v>
      </c>
      <c r="C293" s="208">
        <v>2018</v>
      </c>
      <c r="D293" s="308">
        <v>1299</v>
      </c>
      <c r="F293" s="90"/>
    </row>
    <row r="294" spans="1:6" s="174" customFormat="1" ht="25.5">
      <c r="A294" s="153" t="s">
        <v>405</v>
      </c>
      <c r="B294" s="230" t="s">
        <v>1455</v>
      </c>
      <c r="C294" s="208">
        <v>2018</v>
      </c>
      <c r="D294" s="308">
        <v>2478</v>
      </c>
      <c r="F294" s="90"/>
    </row>
    <row r="295" spans="1:6" s="174" customFormat="1" ht="25.5">
      <c r="A295" s="153" t="s">
        <v>406</v>
      </c>
      <c r="B295" s="230" t="s">
        <v>1449</v>
      </c>
      <c r="C295" s="208">
        <v>2018</v>
      </c>
      <c r="D295" s="308">
        <v>4100</v>
      </c>
      <c r="F295" s="90"/>
    </row>
    <row r="296" spans="1:6" s="174" customFormat="1" ht="25.5">
      <c r="A296" s="153" t="s">
        <v>407</v>
      </c>
      <c r="B296" s="230" t="s">
        <v>1456</v>
      </c>
      <c r="C296" s="208">
        <v>2018</v>
      </c>
      <c r="D296" s="308">
        <v>4100</v>
      </c>
      <c r="F296" s="90"/>
    </row>
    <row r="297" spans="1:6" s="174" customFormat="1" ht="25.5">
      <c r="A297" s="153" t="s">
        <v>408</v>
      </c>
      <c r="B297" s="230" t="s">
        <v>1457</v>
      </c>
      <c r="C297" s="208">
        <v>2018</v>
      </c>
      <c r="D297" s="308">
        <v>4200</v>
      </c>
      <c r="F297" s="90"/>
    </row>
    <row r="298" spans="1:6" s="174" customFormat="1" ht="25.5">
      <c r="A298" s="153" t="s">
        <v>409</v>
      </c>
      <c r="B298" s="230" t="s">
        <v>1458</v>
      </c>
      <c r="C298" s="208">
        <v>2018</v>
      </c>
      <c r="D298" s="308">
        <v>200</v>
      </c>
      <c r="F298" s="90"/>
    </row>
    <row r="299" spans="1:6" s="174" customFormat="1" ht="25.5">
      <c r="A299" s="153" t="s">
        <v>410</v>
      </c>
      <c r="B299" s="230" t="s">
        <v>1459</v>
      </c>
      <c r="C299" s="208">
        <v>2018</v>
      </c>
      <c r="D299" s="308">
        <v>1379</v>
      </c>
      <c r="F299" s="90"/>
    </row>
    <row r="300" spans="1:6" s="174" customFormat="1" ht="25.5">
      <c r="A300" s="153" t="s">
        <v>411</v>
      </c>
      <c r="B300" s="230" t="s">
        <v>1460</v>
      </c>
      <c r="C300" s="208">
        <v>2018</v>
      </c>
      <c r="D300" s="308">
        <v>10000</v>
      </c>
      <c r="F300" s="90"/>
    </row>
    <row r="301" spans="1:6" s="174" customFormat="1" ht="25.5">
      <c r="A301" s="153" t="s">
        <v>412</v>
      </c>
      <c r="B301" s="230" t="s">
        <v>1461</v>
      </c>
      <c r="C301" s="208">
        <v>2018</v>
      </c>
      <c r="D301" s="308">
        <v>4000</v>
      </c>
      <c r="F301" s="90"/>
    </row>
    <row r="302" spans="1:6" s="174" customFormat="1" ht="25.5">
      <c r="A302" s="153" t="s">
        <v>413</v>
      </c>
      <c r="B302" s="230" t="s">
        <v>1456</v>
      </c>
      <c r="C302" s="208">
        <v>2019</v>
      </c>
      <c r="D302" s="308">
        <v>4100</v>
      </c>
      <c r="F302" s="90"/>
    </row>
    <row r="303" spans="1:6" s="174" customFormat="1" ht="25.5">
      <c r="A303" s="153" t="s">
        <v>414</v>
      </c>
      <c r="B303" s="230" t="s">
        <v>1462</v>
      </c>
      <c r="C303" s="208">
        <v>2019</v>
      </c>
      <c r="D303" s="308">
        <v>3900</v>
      </c>
      <c r="E303" s="174">
        <v>5401</v>
      </c>
      <c r="F303" s="90"/>
    </row>
    <row r="304" spans="1:6" s="174" customFormat="1" ht="25.5">
      <c r="A304" s="153" t="s">
        <v>415</v>
      </c>
      <c r="B304" s="230" t="s">
        <v>1463</v>
      </c>
      <c r="C304" s="208">
        <v>2019</v>
      </c>
      <c r="D304" s="308">
        <v>800</v>
      </c>
      <c r="F304" s="90"/>
    </row>
    <row r="305" spans="1:6" s="174" customFormat="1" ht="25.5">
      <c r="A305" s="153" t="s">
        <v>416</v>
      </c>
      <c r="B305" s="230" t="s">
        <v>1464</v>
      </c>
      <c r="C305" s="208">
        <v>2019</v>
      </c>
      <c r="D305" s="308">
        <v>800</v>
      </c>
      <c r="F305" s="90"/>
    </row>
    <row r="306" spans="1:6" s="39" customFormat="1">
      <c r="A306" s="96"/>
      <c r="B306" s="59" t="s">
        <v>29</v>
      </c>
      <c r="C306" s="62"/>
      <c r="D306" s="124">
        <f>SUM(D236:D305)</f>
        <v>144001.99</v>
      </c>
    </row>
    <row r="307" spans="1:6" s="39" customFormat="1" ht="12.75" customHeight="1">
      <c r="A307" s="721" t="s">
        <v>1465</v>
      </c>
      <c r="B307" s="722"/>
      <c r="C307" s="722"/>
      <c r="D307" s="723"/>
    </row>
    <row r="308" spans="1:6" s="39" customFormat="1">
      <c r="A308" s="152" t="s">
        <v>74</v>
      </c>
      <c r="B308" s="230" t="s">
        <v>1466</v>
      </c>
      <c r="C308" s="208">
        <v>2016</v>
      </c>
      <c r="D308" s="308">
        <v>3234.9</v>
      </c>
    </row>
    <row r="309" spans="1:6" s="39" customFormat="1">
      <c r="A309" s="152" t="s">
        <v>75</v>
      </c>
      <c r="B309" s="230" t="s">
        <v>1467</v>
      </c>
      <c r="C309" s="208">
        <v>2016</v>
      </c>
      <c r="D309" s="308">
        <v>1353</v>
      </c>
    </row>
    <row r="310" spans="1:6" s="39" customFormat="1">
      <c r="A310" s="152" t="s">
        <v>76</v>
      </c>
      <c r="B310" s="230" t="s">
        <v>1468</v>
      </c>
      <c r="C310" s="208">
        <v>2016</v>
      </c>
      <c r="D310" s="308">
        <v>1660.5</v>
      </c>
    </row>
    <row r="311" spans="1:6" s="39" customFormat="1">
      <c r="A311" s="152" t="s">
        <v>77</v>
      </c>
      <c r="B311" s="230" t="s">
        <v>1469</v>
      </c>
      <c r="C311" s="208">
        <v>2018</v>
      </c>
      <c r="D311" s="308">
        <v>270.60000000000002</v>
      </c>
    </row>
    <row r="312" spans="1:6" s="39" customFormat="1" ht="25.5">
      <c r="A312" s="152" t="s">
        <v>78</v>
      </c>
      <c r="B312" s="230" t="s">
        <v>1470</v>
      </c>
      <c r="C312" s="208">
        <v>2018</v>
      </c>
      <c r="D312" s="308">
        <v>1574.4</v>
      </c>
    </row>
    <row r="313" spans="1:6" s="39" customFormat="1">
      <c r="A313" s="134"/>
      <c r="B313" s="59" t="s">
        <v>29</v>
      </c>
      <c r="C313" s="62"/>
      <c r="D313" s="125">
        <f>SUM(D308:D312)</f>
        <v>8093.4</v>
      </c>
    </row>
    <row r="314" spans="1:6" ht="12.75" customHeight="1">
      <c r="A314" s="718" t="s">
        <v>8</v>
      </c>
      <c r="B314" s="719"/>
      <c r="C314" s="719"/>
      <c r="D314" s="720"/>
    </row>
    <row r="315" spans="1:6" s="2" customFormat="1" ht="12.75" customHeight="1">
      <c r="A315" s="721" t="s">
        <v>27</v>
      </c>
      <c r="B315" s="722"/>
      <c r="C315" s="722"/>
      <c r="D315" s="723"/>
      <c r="F315" s="23"/>
    </row>
    <row r="316" spans="1:6" s="2" customFormat="1">
      <c r="A316" s="152" t="s">
        <v>74</v>
      </c>
      <c r="B316" s="230" t="s">
        <v>1563</v>
      </c>
      <c r="C316" s="208">
        <v>2014</v>
      </c>
      <c r="D316" s="358">
        <v>3000</v>
      </c>
      <c r="F316" s="23"/>
    </row>
    <row r="317" spans="1:6" s="2" customFormat="1">
      <c r="A317" s="152" t="s">
        <v>75</v>
      </c>
      <c r="B317" s="230" t="s">
        <v>1983</v>
      </c>
      <c r="C317" s="208">
        <v>2014</v>
      </c>
      <c r="D317" s="358">
        <v>999</v>
      </c>
      <c r="F317" s="23"/>
    </row>
    <row r="318" spans="1:6" s="2" customFormat="1">
      <c r="A318" s="152" t="s">
        <v>76</v>
      </c>
      <c r="B318" s="230" t="s">
        <v>1984</v>
      </c>
      <c r="C318" s="208">
        <v>2015</v>
      </c>
      <c r="D318" s="358">
        <v>3098</v>
      </c>
      <c r="F318" s="23"/>
    </row>
    <row r="319" spans="1:6" s="2" customFormat="1">
      <c r="A319" s="152" t="s">
        <v>77</v>
      </c>
      <c r="B319" s="230" t="s">
        <v>1985</v>
      </c>
      <c r="C319" s="208">
        <v>2015</v>
      </c>
      <c r="D319" s="358">
        <v>3100</v>
      </c>
      <c r="F319" s="23"/>
    </row>
    <row r="320" spans="1:6" s="2" customFormat="1">
      <c r="A320" s="152" t="s">
        <v>78</v>
      </c>
      <c r="B320" s="230" t="s">
        <v>1986</v>
      </c>
      <c r="C320" s="208">
        <v>2015</v>
      </c>
      <c r="D320" s="358">
        <v>2000</v>
      </c>
      <c r="F320" s="23"/>
    </row>
    <row r="321" spans="1:6" s="2" customFormat="1">
      <c r="A321" s="152" t="s">
        <v>79</v>
      </c>
      <c r="B321" s="230" t="s">
        <v>1564</v>
      </c>
      <c r="C321" s="208">
        <v>2015</v>
      </c>
      <c r="D321" s="358">
        <v>2700</v>
      </c>
      <c r="F321" s="23"/>
    </row>
    <row r="322" spans="1:6" s="2" customFormat="1">
      <c r="A322" s="152" t="s">
        <v>80</v>
      </c>
      <c r="B322" s="230" t="s">
        <v>1987</v>
      </c>
      <c r="C322" s="208">
        <v>2016</v>
      </c>
      <c r="D322" s="358">
        <v>999</v>
      </c>
      <c r="F322" s="23"/>
    </row>
    <row r="323" spans="1:6" s="2" customFormat="1">
      <c r="A323" s="152" t="s">
        <v>81</v>
      </c>
      <c r="B323" s="230" t="s">
        <v>1988</v>
      </c>
      <c r="C323" s="208">
        <v>2016</v>
      </c>
      <c r="D323" s="358">
        <v>2000</v>
      </c>
      <c r="F323" s="23"/>
    </row>
    <row r="324" spans="1:6" s="2" customFormat="1">
      <c r="A324" s="152" t="s">
        <v>82</v>
      </c>
      <c r="B324" s="230" t="s">
        <v>1989</v>
      </c>
      <c r="C324" s="208">
        <v>2016</v>
      </c>
      <c r="D324" s="358">
        <v>1000</v>
      </c>
      <c r="F324" s="23"/>
    </row>
    <row r="325" spans="1:6" s="2" customFormat="1" ht="25.5">
      <c r="A325" s="152" t="s">
        <v>83</v>
      </c>
      <c r="B325" s="230" t="s">
        <v>1988</v>
      </c>
      <c r="C325" s="208">
        <v>2016</v>
      </c>
      <c r="D325" s="358">
        <v>2000</v>
      </c>
      <c r="F325" s="23"/>
    </row>
    <row r="326" spans="1:6" s="2" customFormat="1" ht="25.5">
      <c r="A326" s="152" t="s">
        <v>84</v>
      </c>
      <c r="B326" s="230" t="s">
        <v>1990</v>
      </c>
      <c r="C326" s="208">
        <v>2017</v>
      </c>
      <c r="D326" s="358">
        <v>3400</v>
      </c>
      <c r="F326" s="23"/>
    </row>
    <row r="327" spans="1:6" s="2" customFormat="1" ht="25.5">
      <c r="A327" s="152" t="s">
        <v>85</v>
      </c>
      <c r="B327" s="232" t="s">
        <v>1990</v>
      </c>
      <c r="C327" s="172">
        <v>2017</v>
      </c>
      <c r="D327" s="359">
        <v>3400</v>
      </c>
      <c r="F327" s="23"/>
    </row>
    <row r="328" spans="1:6" s="2" customFormat="1" ht="25.5">
      <c r="A328" s="152" t="s">
        <v>86</v>
      </c>
      <c r="B328" s="230" t="s">
        <v>1991</v>
      </c>
      <c r="C328" s="208">
        <v>2017</v>
      </c>
      <c r="D328" s="358">
        <v>3200</v>
      </c>
      <c r="F328" s="23"/>
    </row>
    <row r="329" spans="1:6" s="2" customFormat="1" ht="25.5">
      <c r="A329" s="152" t="s">
        <v>87</v>
      </c>
      <c r="B329" s="232" t="s">
        <v>1991</v>
      </c>
      <c r="C329" s="172">
        <v>2017</v>
      </c>
      <c r="D329" s="359">
        <v>3200</v>
      </c>
      <c r="F329" s="23"/>
    </row>
    <row r="330" spans="1:6" s="2" customFormat="1" ht="25.5">
      <c r="A330" s="152" t="s">
        <v>199</v>
      </c>
      <c r="B330" s="246" t="s">
        <v>1992</v>
      </c>
      <c r="C330" s="305">
        <v>2017</v>
      </c>
      <c r="D330" s="360">
        <v>3100</v>
      </c>
      <c r="F330" s="23"/>
    </row>
    <row r="331" spans="1:6" s="2" customFormat="1" ht="25.5">
      <c r="A331" s="152" t="s">
        <v>362</v>
      </c>
      <c r="B331" s="230" t="s">
        <v>1993</v>
      </c>
      <c r="C331" s="208">
        <v>2018</v>
      </c>
      <c r="D331" s="309">
        <v>2500</v>
      </c>
      <c r="F331" s="23"/>
    </row>
    <row r="332" spans="1:6" s="2" customFormat="1" ht="25.5">
      <c r="A332" s="152" t="s">
        <v>363</v>
      </c>
      <c r="B332" s="230" t="s">
        <v>1597</v>
      </c>
      <c r="C332" s="208">
        <v>2018</v>
      </c>
      <c r="D332" s="309">
        <v>2400</v>
      </c>
      <c r="F332" s="23"/>
    </row>
    <row r="333" spans="1:6" s="2" customFormat="1" ht="25.5">
      <c r="A333" s="152" t="s">
        <v>364</v>
      </c>
      <c r="B333" s="230" t="s">
        <v>1994</v>
      </c>
      <c r="C333" s="208">
        <v>2018</v>
      </c>
      <c r="D333" s="308">
        <v>4000</v>
      </c>
      <c r="F333" s="23"/>
    </row>
    <row r="334" spans="1:6" s="2" customFormat="1" ht="25.5">
      <c r="A334" s="152" t="s">
        <v>365</v>
      </c>
      <c r="B334" s="230" t="s">
        <v>1994</v>
      </c>
      <c r="C334" s="208">
        <v>2018</v>
      </c>
      <c r="D334" s="308">
        <v>3000</v>
      </c>
      <c r="F334" s="23"/>
    </row>
    <row r="335" spans="1:6">
      <c r="A335" s="81"/>
      <c r="B335" s="59" t="s">
        <v>29</v>
      </c>
      <c r="C335" s="62"/>
      <c r="D335" s="124">
        <f>SUM(D316:D334)</f>
        <v>49096</v>
      </c>
    </row>
    <row r="336" spans="1:6" s="2" customFormat="1" ht="12.75" customHeight="1">
      <c r="A336" s="721" t="s">
        <v>28</v>
      </c>
      <c r="B336" s="722"/>
      <c r="C336" s="722"/>
      <c r="D336" s="723"/>
      <c r="F336" s="23"/>
    </row>
    <row r="337" spans="1:6" s="2" customFormat="1">
      <c r="A337" s="152" t="s">
        <v>1995</v>
      </c>
      <c r="B337" s="230" t="s">
        <v>1996</v>
      </c>
      <c r="C337" s="172">
        <v>2014</v>
      </c>
      <c r="D337" s="359">
        <v>1000</v>
      </c>
      <c r="F337" s="23"/>
    </row>
    <row r="338" spans="1:6" s="2" customFormat="1">
      <c r="A338" s="152" t="s">
        <v>2014</v>
      </c>
      <c r="B338" s="230" t="s">
        <v>1997</v>
      </c>
      <c r="C338" s="172">
        <v>2014</v>
      </c>
      <c r="D338" s="361">
        <v>2500</v>
      </c>
      <c r="F338" s="23"/>
    </row>
    <row r="339" spans="1:6" s="2" customFormat="1">
      <c r="A339" s="152" t="s">
        <v>2015</v>
      </c>
      <c r="B339" s="230" t="s">
        <v>1997</v>
      </c>
      <c r="C339" s="208">
        <v>2014</v>
      </c>
      <c r="D339" s="358">
        <v>2500</v>
      </c>
      <c r="F339" s="23"/>
    </row>
    <row r="340" spans="1:6" s="2" customFormat="1">
      <c r="A340" s="152" t="s">
        <v>2016</v>
      </c>
      <c r="B340" s="246" t="s">
        <v>1998</v>
      </c>
      <c r="C340" s="357">
        <v>2014</v>
      </c>
      <c r="D340" s="358">
        <v>1750</v>
      </c>
      <c r="F340" s="23"/>
    </row>
    <row r="341" spans="1:6" s="2" customFormat="1">
      <c r="A341" s="152" t="s">
        <v>2017</v>
      </c>
      <c r="B341" s="230" t="s">
        <v>1999</v>
      </c>
      <c r="C341" s="208">
        <v>2015</v>
      </c>
      <c r="D341" s="358">
        <v>2000</v>
      </c>
      <c r="F341" s="23"/>
    </row>
    <row r="342" spans="1:6" s="2" customFormat="1">
      <c r="A342" s="152" t="s">
        <v>2018</v>
      </c>
      <c r="B342" s="230" t="s">
        <v>2000</v>
      </c>
      <c r="C342" s="208">
        <v>2015</v>
      </c>
      <c r="D342" s="358">
        <v>1835</v>
      </c>
      <c r="F342" s="23"/>
    </row>
    <row r="343" spans="1:6" s="2" customFormat="1">
      <c r="A343" s="152" t="s">
        <v>2019</v>
      </c>
      <c r="B343" s="230" t="s">
        <v>2001</v>
      </c>
      <c r="C343" s="208">
        <v>2015</v>
      </c>
      <c r="D343" s="358">
        <v>2000</v>
      </c>
      <c r="F343" s="23"/>
    </row>
    <row r="344" spans="1:6" s="2" customFormat="1">
      <c r="A344" s="152" t="s">
        <v>2020</v>
      </c>
      <c r="B344" s="230" t="s">
        <v>2002</v>
      </c>
      <c r="C344" s="208">
        <v>2015</v>
      </c>
      <c r="D344" s="358">
        <v>10668</v>
      </c>
      <c r="F344" s="23"/>
    </row>
    <row r="345" spans="1:6" s="2" customFormat="1">
      <c r="A345" s="152" t="s">
        <v>2021</v>
      </c>
      <c r="B345" s="230" t="s">
        <v>2003</v>
      </c>
      <c r="C345" s="208">
        <v>2015</v>
      </c>
      <c r="D345" s="358">
        <v>4320</v>
      </c>
      <c r="F345" s="23"/>
    </row>
    <row r="346" spans="1:6" s="2" customFormat="1" ht="25.5">
      <c r="A346" s="152" t="s">
        <v>2022</v>
      </c>
      <c r="B346" s="230" t="s">
        <v>2004</v>
      </c>
      <c r="C346" s="208">
        <v>2015</v>
      </c>
      <c r="D346" s="358">
        <v>1800</v>
      </c>
      <c r="F346" s="23"/>
    </row>
    <row r="347" spans="1:6" s="2" customFormat="1" ht="25.5">
      <c r="A347" s="152" t="s">
        <v>2023</v>
      </c>
      <c r="B347" s="230" t="s">
        <v>2005</v>
      </c>
      <c r="C347" s="208">
        <v>2016</v>
      </c>
      <c r="D347" s="358">
        <v>4000</v>
      </c>
      <c r="F347" s="23"/>
    </row>
    <row r="348" spans="1:6" s="2" customFormat="1" ht="25.5">
      <c r="A348" s="152" t="s">
        <v>2024</v>
      </c>
      <c r="B348" s="230" t="s">
        <v>2006</v>
      </c>
      <c r="C348" s="208">
        <v>2016</v>
      </c>
      <c r="D348" s="358">
        <v>1950</v>
      </c>
      <c r="F348" s="23"/>
    </row>
    <row r="349" spans="1:6" s="2" customFormat="1" ht="25.5">
      <c r="A349" s="152" t="s">
        <v>2025</v>
      </c>
      <c r="B349" s="230" t="s">
        <v>2007</v>
      </c>
      <c r="C349" s="208">
        <v>2016</v>
      </c>
      <c r="D349" s="358">
        <v>1600</v>
      </c>
      <c r="F349" s="23"/>
    </row>
    <row r="350" spans="1:6" s="2" customFormat="1" ht="25.5">
      <c r="A350" s="152" t="s">
        <v>2026</v>
      </c>
      <c r="B350" s="230" t="s">
        <v>2008</v>
      </c>
      <c r="C350" s="208">
        <v>2016</v>
      </c>
      <c r="D350" s="358">
        <v>2654.55</v>
      </c>
      <c r="F350" s="23"/>
    </row>
    <row r="351" spans="1:6" s="2" customFormat="1" ht="25.5">
      <c r="A351" s="152" t="s">
        <v>2027</v>
      </c>
      <c r="B351" s="230" t="s">
        <v>1929</v>
      </c>
      <c r="C351" s="208">
        <v>2016</v>
      </c>
      <c r="D351" s="358">
        <v>2050</v>
      </c>
      <c r="F351" s="23"/>
    </row>
    <row r="352" spans="1:6" s="2" customFormat="1" ht="25.5">
      <c r="A352" s="152" t="s">
        <v>2028</v>
      </c>
      <c r="B352" s="230" t="s">
        <v>2009</v>
      </c>
      <c r="C352" s="172">
        <v>2016</v>
      </c>
      <c r="D352" s="359">
        <v>2530</v>
      </c>
      <c r="F352" s="23"/>
    </row>
    <row r="353" spans="1:6" s="2" customFormat="1" ht="25.5">
      <c r="A353" s="152" t="s">
        <v>2029</v>
      </c>
      <c r="B353" s="246" t="s">
        <v>2004</v>
      </c>
      <c r="C353" s="357">
        <v>2016</v>
      </c>
      <c r="D353" s="359">
        <v>1150</v>
      </c>
      <c r="F353" s="23"/>
    </row>
    <row r="354" spans="1:6" s="2" customFormat="1" ht="25.5">
      <c r="A354" s="152" t="s">
        <v>2030</v>
      </c>
      <c r="B354" s="230" t="s">
        <v>2010</v>
      </c>
      <c r="C354" s="208">
        <v>2016</v>
      </c>
      <c r="D354" s="359">
        <v>1150</v>
      </c>
      <c r="F354" s="23"/>
    </row>
    <row r="355" spans="1:6" s="2" customFormat="1" ht="25.5">
      <c r="A355" s="152" t="s">
        <v>2031</v>
      </c>
      <c r="B355" s="230" t="s">
        <v>2011</v>
      </c>
      <c r="C355" s="208">
        <v>2018</v>
      </c>
      <c r="D355" s="359">
        <v>3013.5</v>
      </c>
      <c r="F355" s="23"/>
    </row>
    <row r="356" spans="1:6" s="2" customFormat="1" ht="25.5">
      <c r="A356" s="152" t="s">
        <v>2032</v>
      </c>
      <c r="B356" s="230" t="s">
        <v>2012</v>
      </c>
      <c r="C356" s="208">
        <v>2019</v>
      </c>
      <c r="D356" s="359">
        <v>2886.18</v>
      </c>
      <c r="F356" s="23"/>
    </row>
    <row r="357" spans="1:6" s="2" customFormat="1" ht="25.5">
      <c r="A357" s="152" t="s">
        <v>2033</v>
      </c>
      <c r="B357" s="232" t="s">
        <v>2012</v>
      </c>
      <c r="C357" s="172">
        <v>2019</v>
      </c>
      <c r="D357" s="321">
        <v>2886.18</v>
      </c>
      <c r="F357" s="23"/>
    </row>
    <row r="358" spans="1:6" s="2" customFormat="1" ht="25.5">
      <c r="A358" s="152" t="s">
        <v>2034</v>
      </c>
      <c r="B358" s="246" t="s">
        <v>2013</v>
      </c>
      <c r="C358" s="172">
        <v>2019</v>
      </c>
      <c r="D358" s="321">
        <v>2398.37</v>
      </c>
      <c r="F358" s="23"/>
    </row>
    <row r="359" spans="1:6" s="39" customFormat="1">
      <c r="A359" s="135"/>
      <c r="B359" s="59" t="s">
        <v>29</v>
      </c>
      <c r="C359" s="62"/>
      <c r="D359" s="125">
        <f>SUM(D337:D358)</f>
        <v>58641.780000000006</v>
      </c>
    </row>
    <row r="360" spans="1:6" s="39" customFormat="1">
      <c r="A360" s="721" t="s">
        <v>116</v>
      </c>
      <c r="B360" s="722"/>
      <c r="C360" s="722"/>
      <c r="D360" s="723"/>
    </row>
    <row r="361" spans="1:6" s="39" customFormat="1">
      <c r="A361" s="152" t="s">
        <v>74</v>
      </c>
      <c r="B361" s="230" t="s">
        <v>2035</v>
      </c>
      <c r="C361" s="208">
        <v>2016</v>
      </c>
      <c r="D361" s="308">
        <v>4420</v>
      </c>
    </row>
    <row r="362" spans="1:6" s="39" customFormat="1">
      <c r="A362" s="135"/>
      <c r="B362" s="59" t="s">
        <v>29</v>
      </c>
      <c r="C362" s="62"/>
      <c r="D362" s="125">
        <f>SUM(D361)</f>
        <v>4420</v>
      </c>
    </row>
    <row r="363" spans="1:6" ht="12.75" customHeight="1">
      <c r="A363" s="718" t="s">
        <v>118</v>
      </c>
      <c r="B363" s="719"/>
      <c r="C363" s="719"/>
      <c r="D363" s="720"/>
    </row>
    <row r="364" spans="1:6" s="2" customFormat="1" ht="12.75" customHeight="1">
      <c r="A364" s="721" t="s">
        <v>27</v>
      </c>
      <c r="B364" s="722"/>
      <c r="C364" s="722"/>
      <c r="D364" s="723"/>
    </row>
    <row r="365" spans="1:6" s="90" customFormat="1" ht="12.75" customHeight="1">
      <c r="A365" s="152" t="s">
        <v>74</v>
      </c>
      <c r="B365" s="230" t="s">
        <v>1478</v>
      </c>
      <c r="C365" s="208">
        <v>2014</v>
      </c>
      <c r="D365" s="308">
        <v>2852.37</v>
      </c>
    </row>
    <row r="366" spans="1:6" s="90" customFormat="1" ht="12.75" customHeight="1">
      <c r="A366" s="152" t="s">
        <v>75</v>
      </c>
      <c r="B366" s="230" t="s">
        <v>1479</v>
      </c>
      <c r="C366" s="208">
        <v>2014</v>
      </c>
      <c r="D366" s="308">
        <v>1260.75</v>
      </c>
    </row>
    <row r="367" spans="1:6" s="90" customFormat="1" ht="12.75" customHeight="1">
      <c r="A367" s="152" t="s">
        <v>76</v>
      </c>
      <c r="B367" s="230" t="s">
        <v>1480</v>
      </c>
      <c r="C367" s="208">
        <v>2015</v>
      </c>
      <c r="D367" s="308">
        <v>552.27</v>
      </c>
    </row>
    <row r="368" spans="1:6" s="90" customFormat="1" ht="12.75" customHeight="1">
      <c r="A368" s="152" t="s">
        <v>77</v>
      </c>
      <c r="B368" s="230" t="s">
        <v>1481</v>
      </c>
      <c r="C368" s="208">
        <v>2015</v>
      </c>
      <c r="D368" s="308">
        <v>2152.5</v>
      </c>
    </row>
    <row r="369" spans="1:4" s="90" customFormat="1" ht="12.75" customHeight="1">
      <c r="A369" s="152" t="s">
        <v>78</v>
      </c>
      <c r="B369" s="230" t="s">
        <v>1481</v>
      </c>
      <c r="C369" s="208">
        <v>2015</v>
      </c>
      <c r="D369" s="308">
        <v>2152.5</v>
      </c>
    </row>
    <row r="370" spans="1:4" s="90" customFormat="1" ht="12.75" customHeight="1">
      <c r="A370" s="152" t="s">
        <v>79</v>
      </c>
      <c r="B370" s="230" t="s">
        <v>1482</v>
      </c>
      <c r="C370" s="208">
        <v>2015</v>
      </c>
      <c r="D370" s="308">
        <v>1019.41</v>
      </c>
    </row>
    <row r="371" spans="1:4" s="90" customFormat="1" ht="12.75" customHeight="1">
      <c r="A371" s="152" t="s">
        <v>80</v>
      </c>
      <c r="B371" s="230" t="s">
        <v>1482</v>
      </c>
      <c r="C371" s="208">
        <v>2015</v>
      </c>
      <c r="D371" s="308">
        <v>1019.41</v>
      </c>
    </row>
    <row r="372" spans="1:4" s="90" customFormat="1" ht="12.75" customHeight="1">
      <c r="A372" s="152" t="s">
        <v>81</v>
      </c>
      <c r="B372" s="230" t="s">
        <v>1482</v>
      </c>
      <c r="C372" s="208">
        <v>2015</v>
      </c>
      <c r="D372" s="308">
        <v>1258.04</v>
      </c>
    </row>
    <row r="373" spans="1:4" s="90" customFormat="1" ht="12.75" customHeight="1">
      <c r="A373" s="152" t="s">
        <v>82</v>
      </c>
      <c r="B373" s="230" t="s">
        <v>1480</v>
      </c>
      <c r="C373" s="208">
        <v>2015</v>
      </c>
      <c r="D373" s="308">
        <v>490.77</v>
      </c>
    </row>
    <row r="374" spans="1:4" s="90" customFormat="1" ht="12.75" customHeight="1">
      <c r="A374" s="152" t="s">
        <v>83</v>
      </c>
      <c r="B374" s="230" t="s">
        <v>1483</v>
      </c>
      <c r="C374" s="208">
        <v>2016</v>
      </c>
      <c r="D374" s="308">
        <v>1137.75</v>
      </c>
    </row>
    <row r="375" spans="1:4" s="90" customFormat="1" ht="12.75" customHeight="1">
      <c r="A375" s="152" t="s">
        <v>84</v>
      </c>
      <c r="B375" s="230" t="s">
        <v>1484</v>
      </c>
      <c r="C375" s="208">
        <v>2016</v>
      </c>
      <c r="D375" s="308">
        <v>1195.56</v>
      </c>
    </row>
    <row r="376" spans="1:4" s="90" customFormat="1" ht="12.75" customHeight="1">
      <c r="A376" s="152" t="s">
        <v>85</v>
      </c>
      <c r="B376" s="230" t="s">
        <v>1485</v>
      </c>
      <c r="C376" s="208">
        <v>2016</v>
      </c>
      <c r="D376" s="308">
        <v>498.15</v>
      </c>
    </row>
    <row r="377" spans="1:4" s="90" customFormat="1" ht="12.75" customHeight="1">
      <c r="A377" s="152" t="s">
        <v>86</v>
      </c>
      <c r="B377" s="230" t="s">
        <v>1480</v>
      </c>
      <c r="C377" s="208">
        <v>2017</v>
      </c>
      <c r="D377" s="308">
        <v>485.85</v>
      </c>
    </row>
    <row r="378" spans="1:4" s="90" customFormat="1" ht="12.75" customHeight="1">
      <c r="A378" s="152" t="s">
        <v>87</v>
      </c>
      <c r="B378" s="230" t="s">
        <v>1486</v>
      </c>
      <c r="C378" s="208">
        <v>2017</v>
      </c>
      <c r="D378" s="308">
        <v>1007.37</v>
      </c>
    </row>
    <row r="379" spans="1:4" s="90" customFormat="1" ht="12.75" customHeight="1">
      <c r="A379" s="152" t="s">
        <v>199</v>
      </c>
      <c r="B379" s="230" t="s">
        <v>1479</v>
      </c>
      <c r="C379" s="208">
        <v>2017</v>
      </c>
      <c r="D379" s="308">
        <v>961.86</v>
      </c>
    </row>
    <row r="380" spans="1:4" s="90" customFormat="1" ht="12.75" customHeight="1">
      <c r="A380" s="152" t="s">
        <v>362</v>
      </c>
      <c r="B380" s="230" t="s">
        <v>1485</v>
      </c>
      <c r="C380" s="208">
        <v>2017</v>
      </c>
      <c r="D380" s="308">
        <v>699.87</v>
      </c>
    </row>
    <row r="381" spans="1:4" s="90" customFormat="1" ht="12.75" customHeight="1">
      <c r="A381" s="152" t="s">
        <v>363</v>
      </c>
      <c r="B381" s="230" t="s">
        <v>1485</v>
      </c>
      <c r="C381" s="208">
        <v>2017</v>
      </c>
      <c r="D381" s="308">
        <v>699.87</v>
      </c>
    </row>
    <row r="382" spans="1:4" s="90" customFormat="1" ht="12.75" customHeight="1">
      <c r="A382" s="152" t="s">
        <v>364</v>
      </c>
      <c r="B382" s="230" t="s">
        <v>1487</v>
      </c>
      <c r="C382" s="208">
        <v>2018</v>
      </c>
      <c r="D382" s="308">
        <v>1538.73</v>
      </c>
    </row>
    <row r="383" spans="1:4" s="90" customFormat="1" ht="12.75" customHeight="1">
      <c r="A383" s="152" t="s">
        <v>365</v>
      </c>
      <c r="B383" s="230" t="s">
        <v>1488</v>
      </c>
      <c r="C383" s="208">
        <v>2018</v>
      </c>
      <c r="D383" s="308">
        <v>2029.5</v>
      </c>
    </row>
    <row r="384" spans="1:4" s="90" customFormat="1" ht="12.75" customHeight="1">
      <c r="A384" s="152" t="s">
        <v>366</v>
      </c>
      <c r="B384" s="230" t="s">
        <v>1479</v>
      </c>
      <c r="C384" s="208">
        <v>2018</v>
      </c>
      <c r="D384" s="308">
        <v>959.4</v>
      </c>
    </row>
    <row r="385" spans="1:4" s="90" customFormat="1" ht="12.75" customHeight="1">
      <c r="A385" s="152" t="s">
        <v>367</v>
      </c>
      <c r="B385" s="230" t="s">
        <v>1489</v>
      </c>
      <c r="C385" s="208">
        <v>2018</v>
      </c>
      <c r="D385" s="308">
        <v>3690</v>
      </c>
    </row>
    <row r="386" spans="1:4" s="90" customFormat="1" ht="12.75" customHeight="1">
      <c r="A386" s="152" t="s">
        <v>368</v>
      </c>
      <c r="B386" s="230" t="s">
        <v>1490</v>
      </c>
      <c r="C386" s="208">
        <v>2018</v>
      </c>
      <c r="D386" s="308">
        <v>3210.3</v>
      </c>
    </row>
    <row r="387" spans="1:4" s="90" customFormat="1" ht="12.75" customHeight="1">
      <c r="A387" s="152" t="s">
        <v>369</v>
      </c>
      <c r="B387" s="230" t="s">
        <v>1490</v>
      </c>
      <c r="C387" s="208">
        <v>2018</v>
      </c>
      <c r="D387" s="308">
        <v>3210.3</v>
      </c>
    </row>
    <row r="388" spans="1:4" s="90" customFormat="1" ht="12.75" customHeight="1">
      <c r="A388" s="152" t="s">
        <v>370</v>
      </c>
      <c r="B388" s="230" t="s">
        <v>1490</v>
      </c>
      <c r="C388" s="208">
        <v>2018</v>
      </c>
      <c r="D388" s="308">
        <v>3210.3</v>
      </c>
    </row>
    <row r="389" spans="1:4" s="90" customFormat="1" ht="12.75" customHeight="1">
      <c r="A389" s="152" t="s">
        <v>371</v>
      </c>
      <c r="B389" s="230" t="s">
        <v>1491</v>
      </c>
      <c r="C389" s="208">
        <v>2018</v>
      </c>
      <c r="D389" s="308">
        <v>3499.35</v>
      </c>
    </row>
    <row r="390" spans="1:4" s="90" customFormat="1" ht="12.75" customHeight="1">
      <c r="A390" s="152" t="s">
        <v>372</v>
      </c>
      <c r="B390" s="230" t="s">
        <v>1493</v>
      </c>
      <c r="C390" s="208">
        <v>2016</v>
      </c>
      <c r="D390" s="308">
        <v>1573.17</v>
      </c>
    </row>
    <row r="391" spans="1:4" s="90" customFormat="1" ht="12.75" customHeight="1">
      <c r="A391" s="152" t="s">
        <v>373</v>
      </c>
      <c r="B391" s="230" t="s">
        <v>1494</v>
      </c>
      <c r="C391" s="208">
        <v>2016</v>
      </c>
      <c r="D391" s="308">
        <v>780</v>
      </c>
    </row>
    <row r="392" spans="1:4" s="90" customFormat="1" ht="12.75" customHeight="1">
      <c r="A392" s="152" t="s">
        <v>374</v>
      </c>
      <c r="B392" s="230" t="s">
        <v>1478</v>
      </c>
      <c r="C392" s="208">
        <v>2015</v>
      </c>
      <c r="D392" s="308">
        <v>3241.05</v>
      </c>
    </row>
    <row r="393" spans="1:4" s="90" customFormat="1" ht="12.75" customHeight="1">
      <c r="A393" s="152" t="s">
        <v>375</v>
      </c>
      <c r="B393" s="230" t="s">
        <v>1478</v>
      </c>
      <c r="C393" s="208">
        <v>2015</v>
      </c>
      <c r="D393" s="308">
        <v>3241.05</v>
      </c>
    </row>
    <row r="394" spans="1:4" s="90" customFormat="1" ht="12.75" customHeight="1">
      <c r="A394" s="152" t="s">
        <v>376</v>
      </c>
      <c r="B394" s="230" t="s">
        <v>1478</v>
      </c>
      <c r="C394" s="208">
        <v>2015</v>
      </c>
      <c r="D394" s="308">
        <v>3241.05</v>
      </c>
    </row>
    <row r="395" spans="1:4" s="90" customFormat="1" ht="12.75" customHeight="1">
      <c r="A395" s="152" t="s">
        <v>377</v>
      </c>
      <c r="B395" s="230" t="s">
        <v>1478</v>
      </c>
      <c r="C395" s="208">
        <v>2016</v>
      </c>
      <c r="D395" s="308">
        <v>3087.3</v>
      </c>
    </row>
    <row r="396" spans="1:4" s="90" customFormat="1" ht="12.75" customHeight="1">
      <c r="A396" s="152" t="s">
        <v>378</v>
      </c>
      <c r="B396" s="230" t="s">
        <v>1478</v>
      </c>
      <c r="C396" s="208">
        <v>2016</v>
      </c>
      <c r="D396" s="308">
        <v>3087.3</v>
      </c>
    </row>
    <row r="397" spans="1:4" s="90" customFormat="1" ht="12.75" customHeight="1">
      <c r="A397" s="152" t="s">
        <v>379</v>
      </c>
      <c r="B397" s="230" t="s">
        <v>1478</v>
      </c>
      <c r="C397" s="208">
        <v>2016</v>
      </c>
      <c r="D397" s="308">
        <v>3087.3</v>
      </c>
    </row>
    <row r="398" spans="1:4" s="90" customFormat="1" ht="12.75" customHeight="1">
      <c r="A398" s="152" t="s">
        <v>380</v>
      </c>
      <c r="B398" s="230" t="s">
        <v>1478</v>
      </c>
      <c r="C398" s="208">
        <v>2016</v>
      </c>
      <c r="D398" s="308">
        <v>3087.3</v>
      </c>
    </row>
    <row r="399" spans="1:4" s="90" customFormat="1" ht="12.75" customHeight="1">
      <c r="A399" s="152" t="s">
        <v>381</v>
      </c>
      <c r="B399" s="230" t="s">
        <v>1478</v>
      </c>
      <c r="C399" s="208">
        <v>2017</v>
      </c>
      <c r="D399" s="308">
        <v>3173.4</v>
      </c>
    </row>
    <row r="400" spans="1:4" s="90" customFormat="1" ht="12.75" customHeight="1">
      <c r="A400" s="152" t="s">
        <v>382</v>
      </c>
      <c r="B400" s="230" t="s">
        <v>1478</v>
      </c>
      <c r="C400" s="208">
        <v>2017</v>
      </c>
      <c r="D400" s="308">
        <v>3173.4</v>
      </c>
    </row>
    <row r="401" spans="1:6" s="39" customFormat="1">
      <c r="A401" s="135"/>
      <c r="B401" s="59" t="s">
        <v>29</v>
      </c>
      <c r="C401" s="62"/>
      <c r="D401" s="124">
        <f>SUM(D365:D400)</f>
        <v>71564.500000000015</v>
      </c>
    </row>
    <row r="402" spans="1:6" s="2" customFormat="1" ht="12.75" customHeight="1">
      <c r="A402" s="721" t="s">
        <v>28</v>
      </c>
      <c r="B402" s="722"/>
      <c r="C402" s="722"/>
      <c r="D402" s="723"/>
      <c r="F402" s="23"/>
    </row>
    <row r="403" spans="1:6" s="90" customFormat="1" ht="12.75" customHeight="1">
      <c r="A403" s="152" t="s">
        <v>74</v>
      </c>
      <c r="B403" s="230" t="s">
        <v>1492</v>
      </c>
      <c r="C403" s="208">
        <v>2015</v>
      </c>
      <c r="D403" s="308">
        <v>1180.8</v>
      </c>
    </row>
    <row r="404" spans="1:6" s="39" customFormat="1">
      <c r="A404" s="135"/>
      <c r="B404" s="59" t="s">
        <v>29</v>
      </c>
      <c r="C404" s="62"/>
      <c r="D404" s="124">
        <f>SUM(D403:D403)</f>
        <v>1180.8</v>
      </c>
    </row>
    <row r="405" spans="1:6" ht="12.75" customHeight="1">
      <c r="A405" s="718" t="s">
        <v>120</v>
      </c>
      <c r="B405" s="719"/>
      <c r="C405" s="719"/>
      <c r="D405" s="720"/>
    </row>
    <row r="406" spans="1:6" s="2" customFormat="1" ht="12.75" customHeight="1">
      <c r="A406" s="715" t="s">
        <v>27</v>
      </c>
      <c r="B406" s="716"/>
      <c r="C406" s="716"/>
      <c r="D406" s="717"/>
      <c r="F406" s="23"/>
    </row>
    <row r="407" spans="1:6" s="2" customFormat="1" ht="12.75" customHeight="1">
      <c r="A407" s="152" t="s">
        <v>74</v>
      </c>
      <c r="B407" s="229" t="s">
        <v>2078</v>
      </c>
      <c r="C407" s="231">
        <v>2014</v>
      </c>
      <c r="D407" s="307">
        <v>4217.67</v>
      </c>
      <c r="F407" s="23"/>
    </row>
    <row r="408" spans="1:6" s="2" customFormat="1" ht="12.75" customHeight="1">
      <c r="A408" s="152" t="s">
        <v>75</v>
      </c>
      <c r="B408" s="229" t="s">
        <v>1209</v>
      </c>
      <c r="C408" s="231">
        <v>2015</v>
      </c>
      <c r="D408" s="307">
        <v>1740</v>
      </c>
      <c r="F408" s="23"/>
    </row>
    <row r="409" spans="1:6" s="2" customFormat="1" ht="12.75" customHeight="1">
      <c r="A409" s="152" t="s">
        <v>76</v>
      </c>
      <c r="B409" s="230" t="s">
        <v>1209</v>
      </c>
      <c r="C409" s="208">
        <v>2015</v>
      </c>
      <c r="D409" s="308">
        <v>1740</v>
      </c>
      <c r="F409" s="23"/>
    </row>
    <row r="410" spans="1:6" s="2" customFormat="1" ht="12.75" customHeight="1">
      <c r="A410" s="152" t="s">
        <v>77</v>
      </c>
      <c r="B410" s="230" t="s">
        <v>1563</v>
      </c>
      <c r="C410" s="208">
        <v>2016</v>
      </c>
      <c r="D410" s="308">
        <v>2691</v>
      </c>
      <c r="F410" s="23"/>
    </row>
    <row r="411" spans="1:6" s="2" customFormat="1" ht="12.75" customHeight="1">
      <c r="A411" s="152" t="s">
        <v>78</v>
      </c>
      <c r="B411" s="230" t="s">
        <v>1209</v>
      </c>
      <c r="C411" s="208">
        <v>2016</v>
      </c>
      <c r="D411" s="308">
        <v>1890</v>
      </c>
      <c r="F411" s="23"/>
    </row>
    <row r="412" spans="1:6" s="2" customFormat="1" ht="12.75" customHeight="1">
      <c r="A412" s="152" t="s">
        <v>79</v>
      </c>
      <c r="B412" s="230" t="s">
        <v>2079</v>
      </c>
      <c r="C412" s="208">
        <v>2018</v>
      </c>
      <c r="D412" s="308">
        <v>1485.04</v>
      </c>
      <c r="F412" s="23"/>
    </row>
    <row r="413" spans="1:6" s="2" customFormat="1" ht="12.75" customHeight="1">
      <c r="A413" s="152" t="s">
        <v>80</v>
      </c>
      <c r="B413" s="230" t="s">
        <v>2080</v>
      </c>
      <c r="C413" s="208">
        <v>2018</v>
      </c>
      <c r="D413" s="308">
        <v>349.99</v>
      </c>
      <c r="F413" s="23"/>
    </row>
    <row r="414" spans="1:6" s="2" customFormat="1" ht="12.75" customHeight="1">
      <c r="A414" s="5"/>
      <c r="B414" s="78" t="s">
        <v>29</v>
      </c>
      <c r="C414" s="1"/>
      <c r="D414" s="348">
        <f>SUM(D407:D413)</f>
        <v>14113.699999999999</v>
      </c>
      <c r="F414" s="23"/>
    </row>
    <row r="415" spans="1:6" s="2" customFormat="1" ht="12.75" customHeight="1">
      <c r="A415" s="715" t="s">
        <v>28</v>
      </c>
      <c r="B415" s="716"/>
      <c r="C415" s="716"/>
      <c r="D415" s="717"/>
      <c r="F415" s="23"/>
    </row>
    <row r="416" spans="1:6" s="2" customFormat="1" ht="12.75" customHeight="1">
      <c r="A416" s="152" t="s">
        <v>74</v>
      </c>
      <c r="B416" s="230" t="s">
        <v>2081</v>
      </c>
      <c r="C416" s="208">
        <v>2015</v>
      </c>
      <c r="D416" s="308">
        <v>278</v>
      </c>
      <c r="F416" s="23"/>
    </row>
    <row r="417" spans="1:7" s="2" customFormat="1" ht="12.75" customHeight="1">
      <c r="A417" s="152" t="s">
        <v>75</v>
      </c>
      <c r="B417" s="230" t="s">
        <v>2081</v>
      </c>
      <c r="C417" s="208">
        <v>2015</v>
      </c>
      <c r="D417" s="308">
        <v>416</v>
      </c>
      <c r="F417" s="23"/>
    </row>
    <row r="418" spans="1:7" s="2" customFormat="1" ht="12.75" customHeight="1">
      <c r="A418" s="152" t="s">
        <v>76</v>
      </c>
      <c r="B418" s="230" t="s">
        <v>2082</v>
      </c>
      <c r="C418" s="208">
        <v>2015</v>
      </c>
      <c r="D418" s="308">
        <v>1419</v>
      </c>
      <c r="F418" s="23"/>
    </row>
    <row r="419" spans="1:7" s="2" customFormat="1" ht="12.75" customHeight="1">
      <c r="A419" s="152" t="s">
        <v>77</v>
      </c>
      <c r="B419" s="230" t="s">
        <v>2083</v>
      </c>
      <c r="C419" s="208">
        <v>2015</v>
      </c>
      <c r="D419" s="308">
        <v>371.46</v>
      </c>
      <c r="F419" s="23"/>
    </row>
    <row r="420" spans="1:7" s="2" customFormat="1" ht="12.75" customHeight="1">
      <c r="A420" s="152" t="s">
        <v>78</v>
      </c>
      <c r="B420" s="230" t="s">
        <v>2084</v>
      </c>
      <c r="C420" s="208">
        <v>2017</v>
      </c>
      <c r="D420" s="308">
        <v>699</v>
      </c>
      <c r="F420" s="23"/>
    </row>
    <row r="421" spans="1:7" s="2" customFormat="1" ht="12.75" customHeight="1">
      <c r="A421" s="152" t="s">
        <v>79</v>
      </c>
      <c r="B421" s="230" t="s">
        <v>2085</v>
      </c>
      <c r="C421" s="208">
        <v>2015</v>
      </c>
      <c r="D421" s="308">
        <v>770</v>
      </c>
      <c r="F421" s="23"/>
    </row>
    <row r="422" spans="1:7" s="2" customFormat="1" ht="12.75" customHeight="1">
      <c r="A422" s="152" t="s">
        <v>80</v>
      </c>
      <c r="B422" s="230" t="s">
        <v>2086</v>
      </c>
      <c r="C422" s="208">
        <v>2017</v>
      </c>
      <c r="D422" s="308">
        <v>2165.33</v>
      </c>
      <c r="F422" s="23"/>
    </row>
    <row r="423" spans="1:7" s="2" customFormat="1" ht="12.75" customHeight="1">
      <c r="A423" s="152" t="s">
        <v>81</v>
      </c>
      <c r="B423" s="230" t="s">
        <v>2087</v>
      </c>
      <c r="C423" s="208">
        <v>2018</v>
      </c>
      <c r="D423" s="308">
        <v>339</v>
      </c>
      <c r="F423" s="23"/>
    </row>
    <row r="424" spans="1:7" s="2" customFormat="1" ht="12.75" customHeight="1">
      <c r="A424" s="152" t="s">
        <v>82</v>
      </c>
      <c r="B424" s="230" t="s">
        <v>2087</v>
      </c>
      <c r="C424" s="208">
        <v>2018</v>
      </c>
      <c r="D424" s="308">
        <v>339</v>
      </c>
      <c r="F424" s="23"/>
    </row>
    <row r="425" spans="1:7" s="2" customFormat="1" ht="12.75" customHeight="1">
      <c r="A425" s="152" t="s">
        <v>83</v>
      </c>
      <c r="B425" s="230" t="s">
        <v>2088</v>
      </c>
      <c r="C425" s="208">
        <v>2019</v>
      </c>
      <c r="D425" s="308">
        <v>2850</v>
      </c>
      <c r="F425" s="23"/>
    </row>
    <row r="426" spans="1:7" s="2" customFormat="1" ht="12.75" customHeight="1">
      <c r="A426" s="5"/>
      <c r="B426" s="78" t="s">
        <v>29</v>
      </c>
      <c r="C426" s="1"/>
      <c r="D426" s="348">
        <f>SUM(D416:D425)</f>
        <v>9646.7900000000009</v>
      </c>
      <c r="F426" s="23"/>
    </row>
    <row r="427" spans="1:7" ht="12.75" customHeight="1">
      <c r="A427" s="718" t="s">
        <v>10</v>
      </c>
      <c r="B427" s="719"/>
      <c r="C427" s="719"/>
      <c r="D427" s="720"/>
    </row>
    <row r="428" spans="1:7" s="2" customFormat="1" ht="12.75" customHeight="1">
      <c r="A428" s="715" t="s">
        <v>27</v>
      </c>
      <c r="B428" s="716"/>
      <c r="C428" s="716"/>
      <c r="D428" s="717"/>
    </row>
    <row r="429" spans="1:7" s="2" customFormat="1">
      <c r="A429" s="173" t="s">
        <v>74</v>
      </c>
      <c r="B429" s="230" t="s">
        <v>1509</v>
      </c>
      <c r="C429" s="231">
        <v>2015</v>
      </c>
      <c r="D429" s="320">
        <v>20558.22</v>
      </c>
      <c r="F429" s="23"/>
      <c r="G429" s="23"/>
    </row>
    <row r="430" spans="1:7" s="2" customFormat="1">
      <c r="A430" s="173" t="s">
        <v>75</v>
      </c>
      <c r="B430" s="229" t="s">
        <v>1510</v>
      </c>
      <c r="C430" s="231">
        <v>2015</v>
      </c>
      <c r="D430" s="320">
        <v>3151.26</v>
      </c>
      <c r="F430" s="40"/>
      <c r="G430" s="23"/>
    </row>
    <row r="431" spans="1:7" s="2" customFormat="1">
      <c r="A431" s="173" t="s">
        <v>76</v>
      </c>
      <c r="B431" s="230" t="s">
        <v>1511</v>
      </c>
      <c r="C431" s="231">
        <v>2015</v>
      </c>
      <c r="D431" s="310">
        <v>34016.879999999997</v>
      </c>
      <c r="F431" s="40"/>
      <c r="G431" s="23"/>
    </row>
    <row r="432" spans="1:7" s="2" customFormat="1">
      <c r="A432" s="173" t="s">
        <v>77</v>
      </c>
      <c r="B432" s="230" t="s">
        <v>1512</v>
      </c>
      <c r="C432" s="231">
        <v>2015</v>
      </c>
      <c r="D432" s="310">
        <v>21662.76</v>
      </c>
      <c r="F432" s="40"/>
      <c r="G432" s="23"/>
    </row>
    <row r="433" spans="1:7" s="2" customFormat="1">
      <c r="A433" s="173" t="s">
        <v>78</v>
      </c>
      <c r="B433" s="230" t="s">
        <v>1513</v>
      </c>
      <c r="C433" s="231">
        <v>2015</v>
      </c>
      <c r="D433" s="310">
        <v>7065.12</v>
      </c>
      <c r="F433" s="40"/>
      <c r="G433" s="23"/>
    </row>
    <row r="434" spans="1:7" s="2" customFormat="1">
      <c r="A434" s="173" t="s">
        <v>79</v>
      </c>
      <c r="B434" s="230" t="s">
        <v>1514</v>
      </c>
      <c r="C434" s="231">
        <v>2015</v>
      </c>
      <c r="D434" s="310">
        <v>4766.25</v>
      </c>
      <c r="F434" s="40"/>
      <c r="G434" s="23"/>
    </row>
    <row r="435" spans="1:7" s="2" customFormat="1">
      <c r="A435" s="173" t="s">
        <v>80</v>
      </c>
      <c r="B435" s="230" t="s">
        <v>1515</v>
      </c>
      <c r="C435" s="231">
        <v>2015</v>
      </c>
      <c r="D435" s="310">
        <v>7035.6</v>
      </c>
      <c r="F435" s="40"/>
      <c r="G435" s="23"/>
    </row>
    <row r="436" spans="1:7" s="2" customFormat="1">
      <c r="A436" s="173" t="s">
        <v>81</v>
      </c>
      <c r="B436" s="230" t="s">
        <v>1516</v>
      </c>
      <c r="C436" s="231">
        <v>2015</v>
      </c>
      <c r="D436" s="310">
        <v>1507.98</v>
      </c>
      <c r="F436" s="40"/>
      <c r="G436" s="23"/>
    </row>
    <row r="437" spans="1:7" s="2" customFormat="1">
      <c r="A437" s="173" t="s">
        <v>82</v>
      </c>
      <c r="B437" s="230" t="s">
        <v>1517</v>
      </c>
      <c r="C437" s="231">
        <v>2015</v>
      </c>
      <c r="D437" s="310">
        <v>3982.74</v>
      </c>
      <c r="F437" s="40"/>
      <c r="G437" s="23"/>
    </row>
    <row r="438" spans="1:7" s="2" customFormat="1" ht="25.5">
      <c r="A438" s="173" t="s">
        <v>83</v>
      </c>
      <c r="B438" s="230" t="s">
        <v>1518</v>
      </c>
      <c r="C438" s="231">
        <v>2015</v>
      </c>
      <c r="D438" s="310">
        <v>3642.03</v>
      </c>
      <c r="F438" s="40"/>
      <c r="G438" s="23"/>
    </row>
    <row r="439" spans="1:7" s="2" customFormat="1" ht="25.5">
      <c r="A439" s="173" t="s">
        <v>84</v>
      </c>
      <c r="B439" s="230" t="s">
        <v>1519</v>
      </c>
      <c r="C439" s="231">
        <v>2015</v>
      </c>
      <c r="D439" s="310">
        <v>9720.69</v>
      </c>
      <c r="F439" s="40"/>
      <c r="G439" s="23"/>
    </row>
    <row r="440" spans="1:7" s="2" customFormat="1" ht="25.5">
      <c r="A440" s="173" t="s">
        <v>85</v>
      </c>
      <c r="B440" s="230" t="s">
        <v>1520</v>
      </c>
      <c r="C440" s="231">
        <v>2015</v>
      </c>
      <c r="D440" s="310">
        <v>335.84</v>
      </c>
      <c r="F440" s="40"/>
      <c r="G440" s="23"/>
    </row>
    <row r="441" spans="1:7" s="2" customFormat="1" ht="25.5">
      <c r="A441" s="173" t="s">
        <v>86</v>
      </c>
      <c r="B441" s="230" t="s">
        <v>1521</v>
      </c>
      <c r="C441" s="208">
        <v>2015</v>
      </c>
      <c r="D441" s="310">
        <v>15990</v>
      </c>
      <c r="F441" s="40"/>
      <c r="G441" s="23"/>
    </row>
    <row r="442" spans="1:7" s="2" customFormat="1" ht="25.5">
      <c r="A442" s="173" t="s">
        <v>87</v>
      </c>
      <c r="B442" s="230" t="s">
        <v>1522</v>
      </c>
      <c r="C442" s="208">
        <v>2016</v>
      </c>
      <c r="D442" s="310">
        <v>1020</v>
      </c>
      <c r="F442" s="40"/>
      <c r="G442" s="23"/>
    </row>
    <row r="443" spans="1:7" s="2" customFormat="1" ht="25.5">
      <c r="A443" s="173" t="s">
        <v>199</v>
      </c>
      <c r="B443" s="230" t="s">
        <v>1522</v>
      </c>
      <c r="C443" s="208">
        <v>2016</v>
      </c>
      <c r="D443" s="310">
        <v>1020</v>
      </c>
      <c r="F443" s="40"/>
      <c r="G443" s="23"/>
    </row>
    <row r="444" spans="1:7" s="2" customFormat="1" ht="25.5">
      <c r="A444" s="173" t="s">
        <v>362</v>
      </c>
      <c r="B444" s="230" t="s">
        <v>1522</v>
      </c>
      <c r="C444" s="208">
        <v>2016</v>
      </c>
      <c r="D444" s="310">
        <v>1020</v>
      </c>
      <c r="F444" s="40"/>
      <c r="G444" s="23"/>
    </row>
    <row r="445" spans="1:7" s="2" customFormat="1" ht="25.5">
      <c r="A445" s="173" t="s">
        <v>363</v>
      </c>
      <c r="B445" s="230" t="s">
        <v>1522</v>
      </c>
      <c r="C445" s="208">
        <v>2016</v>
      </c>
      <c r="D445" s="310">
        <v>1020</v>
      </c>
      <c r="F445" s="40"/>
      <c r="G445" s="23"/>
    </row>
    <row r="446" spans="1:7" s="2" customFormat="1" ht="25.5">
      <c r="A446" s="173" t="s">
        <v>364</v>
      </c>
      <c r="B446" s="248" t="s">
        <v>1523</v>
      </c>
      <c r="C446" s="252">
        <v>2018</v>
      </c>
      <c r="D446" s="318">
        <v>4059</v>
      </c>
      <c r="F446" s="40"/>
      <c r="G446" s="23"/>
    </row>
    <row r="447" spans="1:7" s="2" customFormat="1" ht="25.5">
      <c r="A447" s="173" t="s">
        <v>365</v>
      </c>
      <c r="B447" s="248" t="s">
        <v>1523</v>
      </c>
      <c r="C447" s="252">
        <v>2018</v>
      </c>
      <c r="D447" s="312">
        <v>4059</v>
      </c>
      <c r="F447" s="40"/>
      <c r="G447" s="23"/>
    </row>
    <row r="448" spans="1:7" s="2" customFormat="1" ht="25.5">
      <c r="A448" s="173" t="s">
        <v>366</v>
      </c>
      <c r="B448" s="248" t="s">
        <v>1523</v>
      </c>
      <c r="C448" s="252">
        <v>2018</v>
      </c>
      <c r="D448" s="312">
        <v>4059</v>
      </c>
      <c r="F448" s="40"/>
      <c r="G448" s="23"/>
    </row>
    <row r="449" spans="1:6" s="169" customFormat="1" ht="25.5">
      <c r="A449" s="173" t="s">
        <v>367</v>
      </c>
      <c r="B449" s="230" t="s">
        <v>1524</v>
      </c>
      <c r="C449" s="231">
        <v>2015</v>
      </c>
      <c r="D449" s="310">
        <v>2612.52</v>
      </c>
      <c r="F449" s="249"/>
    </row>
    <row r="450" spans="1:6" s="39" customFormat="1">
      <c r="A450" s="135"/>
      <c r="B450" s="59" t="s">
        <v>29</v>
      </c>
      <c r="C450" s="62"/>
      <c r="D450" s="124">
        <f>SUM(D429:D449)</f>
        <v>152304.88999999998</v>
      </c>
      <c r="F450" s="32"/>
    </row>
    <row r="451" spans="1:6" s="2" customFormat="1" ht="12.75" customHeight="1">
      <c r="A451" s="715" t="s">
        <v>28</v>
      </c>
      <c r="B451" s="716"/>
      <c r="C451" s="716"/>
      <c r="D451" s="717"/>
      <c r="F451" s="23"/>
    </row>
    <row r="452" spans="1:6" s="2" customFormat="1">
      <c r="A452" s="152" t="s">
        <v>74</v>
      </c>
      <c r="B452" s="230" t="s">
        <v>1525</v>
      </c>
      <c r="C452" s="231">
        <v>2015</v>
      </c>
      <c r="D452" s="310">
        <v>4820.37</v>
      </c>
      <c r="F452" s="23"/>
    </row>
    <row r="453" spans="1:6" s="2" customFormat="1">
      <c r="A453" s="152" t="s">
        <v>75</v>
      </c>
      <c r="B453" s="230" t="s">
        <v>1526</v>
      </c>
      <c r="C453" s="231">
        <v>2015</v>
      </c>
      <c r="D453" s="310">
        <v>2182.02</v>
      </c>
      <c r="F453" s="23"/>
    </row>
    <row r="454" spans="1:6" s="2" customFormat="1">
      <c r="A454" s="152" t="s">
        <v>76</v>
      </c>
      <c r="B454" s="230" t="s">
        <v>1527</v>
      </c>
      <c r="C454" s="231">
        <v>2015</v>
      </c>
      <c r="D454" s="310">
        <v>469.86</v>
      </c>
      <c r="F454" s="23"/>
    </row>
    <row r="455" spans="1:6" s="2" customFormat="1">
      <c r="A455" s="152" t="s">
        <v>77</v>
      </c>
      <c r="B455" s="230" t="s">
        <v>1528</v>
      </c>
      <c r="C455" s="231">
        <v>2014</v>
      </c>
      <c r="D455" s="310">
        <v>21140</v>
      </c>
      <c r="F455" s="23"/>
    </row>
    <row r="456" spans="1:6" s="2" customFormat="1">
      <c r="A456" s="152" t="s">
        <v>78</v>
      </c>
      <c r="B456" s="230" t="s">
        <v>1528</v>
      </c>
      <c r="C456" s="231">
        <v>2014</v>
      </c>
      <c r="D456" s="310">
        <v>21140</v>
      </c>
      <c r="F456" s="23"/>
    </row>
    <row r="457" spans="1:6" s="2" customFormat="1">
      <c r="A457" s="152" t="s">
        <v>79</v>
      </c>
      <c r="B457" s="230" t="s">
        <v>1528</v>
      </c>
      <c r="C457" s="231">
        <v>2015</v>
      </c>
      <c r="D457" s="310">
        <v>21140</v>
      </c>
      <c r="F457" s="23"/>
    </row>
    <row r="458" spans="1:6" s="2" customFormat="1">
      <c r="A458" s="152" t="s">
        <v>80</v>
      </c>
      <c r="B458" s="230" t="s">
        <v>1528</v>
      </c>
      <c r="C458" s="231">
        <v>2015</v>
      </c>
      <c r="D458" s="310">
        <v>21140</v>
      </c>
      <c r="F458" s="23"/>
    </row>
    <row r="459" spans="1:6" s="2" customFormat="1">
      <c r="A459" s="152" t="s">
        <v>81</v>
      </c>
      <c r="B459" s="230" t="s">
        <v>1528</v>
      </c>
      <c r="C459" s="231">
        <v>2016</v>
      </c>
      <c r="D459" s="310">
        <v>7872</v>
      </c>
      <c r="F459" s="23"/>
    </row>
    <row r="460" spans="1:6" s="2" customFormat="1">
      <c r="A460" s="152" t="s">
        <v>82</v>
      </c>
      <c r="B460" s="230" t="s">
        <v>1528</v>
      </c>
      <c r="C460" s="208">
        <v>2016</v>
      </c>
      <c r="D460" s="310">
        <v>5350.5</v>
      </c>
      <c r="F460" s="23"/>
    </row>
    <row r="461" spans="1:6" s="2" customFormat="1" ht="25.5">
      <c r="A461" s="152" t="s">
        <v>83</v>
      </c>
      <c r="B461" s="230" t="s">
        <v>1529</v>
      </c>
      <c r="C461" s="208">
        <v>2016</v>
      </c>
      <c r="D461" s="308">
        <v>1897</v>
      </c>
      <c r="F461" s="23"/>
    </row>
    <row r="462" spans="1:6" s="39" customFormat="1">
      <c r="A462" s="135"/>
      <c r="B462" s="59" t="s">
        <v>29</v>
      </c>
      <c r="C462" s="62"/>
      <c r="D462" s="124">
        <f>SUM(D452:D461)</f>
        <v>107151.75</v>
      </c>
    </row>
    <row r="463" spans="1:6" ht="12.75" customHeight="1">
      <c r="A463" s="718" t="s">
        <v>12</v>
      </c>
      <c r="B463" s="719"/>
      <c r="C463" s="719"/>
      <c r="D463" s="720"/>
    </row>
    <row r="464" spans="1:6" s="2" customFormat="1" ht="12.75" customHeight="1">
      <c r="A464" s="721" t="s">
        <v>27</v>
      </c>
      <c r="B464" s="722"/>
      <c r="C464" s="722"/>
      <c r="D464" s="723"/>
    </row>
    <row r="465" spans="1:6" s="2" customFormat="1">
      <c r="A465" s="152" t="s">
        <v>74</v>
      </c>
      <c r="B465" s="230" t="s">
        <v>1553</v>
      </c>
      <c r="C465" s="208">
        <v>2014</v>
      </c>
      <c r="D465" s="308">
        <v>519.99</v>
      </c>
    </row>
    <row r="466" spans="1:6" s="2" customFormat="1">
      <c r="A466" s="152" t="s">
        <v>75</v>
      </c>
      <c r="B466" s="230" t="s">
        <v>1209</v>
      </c>
      <c r="C466" s="208">
        <v>2015</v>
      </c>
      <c r="D466" s="308">
        <v>500</v>
      </c>
    </row>
    <row r="467" spans="1:6" s="2" customFormat="1">
      <c r="A467" s="152" t="s">
        <v>76</v>
      </c>
      <c r="B467" s="230" t="s">
        <v>1209</v>
      </c>
      <c r="C467" s="208">
        <v>2015</v>
      </c>
      <c r="D467" s="308">
        <v>499</v>
      </c>
    </row>
    <row r="468" spans="1:6" s="2" customFormat="1">
      <c r="A468" s="152" t="s">
        <v>77</v>
      </c>
      <c r="B468" s="230" t="s">
        <v>1554</v>
      </c>
      <c r="C468" s="208">
        <v>2018</v>
      </c>
      <c r="D468" s="308">
        <v>1329</v>
      </c>
    </row>
    <row r="469" spans="1:6" s="2" customFormat="1">
      <c r="A469" s="152" t="s">
        <v>78</v>
      </c>
      <c r="B469" s="230" t="s">
        <v>1555</v>
      </c>
      <c r="C469" s="208">
        <v>2018</v>
      </c>
      <c r="D469" s="308">
        <v>520</v>
      </c>
    </row>
    <row r="470" spans="1:6" s="2" customFormat="1">
      <c r="A470" s="152" t="s">
        <v>79</v>
      </c>
      <c r="B470" s="230" t="s">
        <v>1553</v>
      </c>
      <c r="C470" s="208">
        <v>2018</v>
      </c>
      <c r="D470" s="308">
        <v>2300</v>
      </c>
    </row>
    <row r="471" spans="1:6" s="2" customFormat="1">
      <c r="A471" s="152" t="s">
        <v>80</v>
      </c>
      <c r="B471" s="230" t="s">
        <v>1556</v>
      </c>
      <c r="C471" s="208">
        <v>2019</v>
      </c>
      <c r="D471" s="308">
        <v>1464</v>
      </c>
    </row>
    <row r="472" spans="1:6" s="39" customFormat="1">
      <c r="A472" s="135"/>
      <c r="B472" s="59" t="s">
        <v>29</v>
      </c>
      <c r="C472" s="62"/>
      <c r="D472" s="124">
        <f>SUM(D465:D471)</f>
        <v>7131.99</v>
      </c>
      <c r="F472" s="32"/>
    </row>
    <row r="473" spans="1:6" s="2" customFormat="1" ht="12.75" customHeight="1">
      <c r="A473" s="721" t="s">
        <v>28</v>
      </c>
      <c r="B473" s="722"/>
      <c r="C473" s="722"/>
      <c r="D473" s="723"/>
      <c r="F473" s="23"/>
    </row>
    <row r="474" spans="1:6" s="2" customFormat="1">
      <c r="A474" s="152" t="s">
        <v>74</v>
      </c>
      <c r="B474" s="57" t="s">
        <v>1557</v>
      </c>
      <c r="C474" s="5">
        <v>2015</v>
      </c>
      <c r="D474" s="128">
        <v>1398</v>
      </c>
    </row>
    <row r="475" spans="1:6" s="2" customFormat="1">
      <c r="A475" s="152" t="s">
        <v>75</v>
      </c>
      <c r="B475" s="57" t="s">
        <v>1558</v>
      </c>
      <c r="C475" s="5">
        <v>2016</v>
      </c>
      <c r="D475" s="128">
        <v>1799.1</v>
      </c>
    </row>
    <row r="476" spans="1:6" s="2" customFormat="1">
      <c r="A476" s="152" t="s">
        <v>76</v>
      </c>
      <c r="B476" s="57" t="s">
        <v>1559</v>
      </c>
      <c r="C476" s="5">
        <v>2016</v>
      </c>
      <c r="D476" s="128">
        <v>3239.1</v>
      </c>
    </row>
    <row r="477" spans="1:6" s="2" customFormat="1">
      <c r="A477" s="152" t="s">
        <v>77</v>
      </c>
      <c r="B477" s="57" t="s">
        <v>1560</v>
      </c>
      <c r="C477" s="5">
        <v>2016</v>
      </c>
      <c r="D477" s="128">
        <v>2691</v>
      </c>
    </row>
    <row r="478" spans="1:6" s="2" customFormat="1">
      <c r="A478" s="152" t="s">
        <v>78</v>
      </c>
      <c r="B478" s="57" t="s">
        <v>1561</v>
      </c>
      <c r="C478" s="5">
        <v>2017</v>
      </c>
      <c r="D478" s="128">
        <v>998</v>
      </c>
    </row>
    <row r="479" spans="1:6" s="2" customFormat="1">
      <c r="A479" s="152" t="s">
        <v>79</v>
      </c>
      <c r="B479" s="57" t="s">
        <v>1562</v>
      </c>
      <c r="C479" s="5">
        <v>2017</v>
      </c>
      <c r="D479" s="128">
        <v>1440.7</v>
      </c>
    </row>
    <row r="480" spans="1:6" s="2" customFormat="1">
      <c r="A480" s="152" t="s">
        <v>80</v>
      </c>
      <c r="B480" s="57" t="s">
        <v>1563</v>
      </c>
      <c r="C480" s="5">
        <v>2017</v>
      </c>
      <c r="D480" s="128">
        <v>2631.2</v>
      </c>
    </row>
    <row r="481" spans="1:4" s="2" customFormat="1">
      <c r="A481" s="152" t="s">
        <v>81</v>
      </c>
      <c r="B481" s="57" t="s">
        <v>1564</v>
      </c>
      <c r="C481" s="5">
        <v>2017</v>
      </c>
      <c r="D481" s="128">
        <v>1440.7</v>
      </c>
    </row>
    <row r="482" spans="1:4" s="2" customFormat="1">
      <c r="A482" s="152" t="s">
        <v>82</v>
      </c>
      <c r="B482" s="57" t="s">
        <v>1565</v>
      </c>
      <c r="C482" s="5">
        <v>2017</v>
      </c>
      <c r="D482" s="128">
        <v>2350</v>
      </c>
    </row>
    <row r="483" spans="1:4" s="2" customFormat="1" ht="25.5">
      <c r="A483" s="152" t="s">
        <v>83</v>
      </c>
      <c r="B483" s="57" t="s">
        <v>1563</v>
      </c>
      <c r="C483" s="5">
        <v>2018</v>
      </c>
      <c r="D483" s="128">
        <v>2536</v>
      </c>
    </row>
    <row r="484" spans="1:4" s="2" customFormat="1" ht="25.5">
      <c r="A484" s="152" t="s">
        <v>84</v>
      </c>
      <c r="B484" s="57" t="s">
        <v>1563</v>
      </c>
      <c r="C484" s="5">
        <v>2018</v>
      </c>
      <c r="D484" s="128">
        <v>2536</v>
      </c>
    </row>
    <row r="485" spans="1:4" s="2" customFormat="1" ht="25.5">
      <c r="A485" s="152" t="s">
        <v>85</v>
      </c>
      <c r="B485" s="57" t="s">
        <v>1566</v>
      </c>
      <c r="C485" s="5">
        <v>2018</v>
      </c>
      <c r="D485" s="128">
        <v>2523</v>
      </c>
    </row>
    <row r="486" spans="1:4" s="2" customFormat="1" ht="25.5">
      <c r="A486" s="152" t="s">
        <v>86</v>
      </c>
      <c r="B486" s="57" t="s">
        <v>1566</v>
      </c>
      <c r="C486" s="5">
        <v>2018</v>
      </c>
      <c r="D486" s="128">
        <v>1700</v>
      </c>
    </row>
    <row r="487" spans="1:4" s="2" customFormat="1" ht="25.5">
      <c r="A487" s="152" t="s">
        <v>87</v>
      </c>
      <c r="B487" s="57" t="s">
        <v>1567</v>
      </c>
      <c r="C487" s="5">
        <v>2018</v>
      </c>
      <c r="D487" s="128">
        <v>1620</v>
      </c>
    </row>
    <row r="488" spans="1:4" s="2" customFormat="1" ht="25.5">
      <c r="A488" s="152" t="s">
        <v>199</v>
      </c>
      <c r="B488" s="57" t="s">
        <v>1566</v>
      </c>
      <c r="C488" s="5">
        <v>2018</v>
      </c>
      <c r="D488" s="128">
        <v>1700</v>
      </c>
    </row>
    <row r="489" spans="1:4" s="2" customFormat="1" ht="25.5">
      <c r="A489" s="152" t="s">
        <v>362</v>
      </c>
      <c r="B489" s="57" t="s">
        <v>1568</v>
      </c>
      <c r="C489" s="5">
        <v>2018</v>
      </c>
      <c r="D489" s="128">
        <v>1439.1</v>
      </c>
    </row>
    <row r="490" spans="1:4" s="2" customFormat="1" ht="25.5">
      <c r="A490" s="152" t="s">
        <v>363</v>
      </c>
      <c r="B490" s="57" t="s">
        <v>1566</v>
      </c>
      <c r="C490" s="5">
        <v>2018</v>
      </c>
      <c r="D490" s="128">
        <v>2000</v>
      </c>
    </row>
    <row r="491" spans="1:4" s="2" customFormat="1" ht="25.5">
      <c r="A491" s="152" t="s">
        <v>364</v>
      </c>
      <c r="B491" s="57" t="s">
        <v>1567</v>
      </c>
      <c r="C491" s="5">
        <v>2018</v>
      </c>
      <c r="D491" s="128">
        <v>1620</v>
      </c>
    </row>
    <row r="492" spans="1:4" s="2" customFormat="1" ht="25.5">
      <c r="A492" s="152" t="s">
        <v>365</v>
      </c>
      <c r="B492" s="57" t="s">
        <v>1566</v>
      </c>
      <c r="C492" s="5">
        <v>2019</v>
      </c>
      <c r="D492" s="128">
        <v>2000</v>
      </c>
    </row>
    <row r="493" spans="1:4" s="39" customFormat="1">
      <c r="A493" s="135"/>
      <c r="B493" s="59" t="s">
        <v>29</v>
      </c>
      <c r="C493" s="62"/>
      <c r="D493" s="124">
        <f>SUM(D474:D492)</f>
        <v>37661.9</v>
      </c>
    </row>
    <row r="494" spans="1:4" s="39" customFormat="1">
      <c r="A494" s="724" t="s">
        <v>1465</v>
      </c>
      <c r="B494" s="725"/>
      <c r="C494" s="725"/>
      <c r="D494" s="726"/>
    </row>
    <row r="495" spans="1:4" s="39" customFormat="1">
      <c r="A495" s="152" t="s">
        <v>74</v>
      </c>
      <c r="B495" s="230" t="s">
        <v>1569</v>
      </c>
      <c r="C495" s="208">
        <v>2014</v>
      </c>
      <c r="D495" s="308">
        <v>4950</v>
      </c>
    </row>
    <row r="496" spans="1:4" s="39" customFormat="1">
      <c r="A496" s="136"/>
      <c r="B496" s="59" t="s">
        <v>29</v>
      </c>
      <c r="C496" s="62"/>
      <c r="D496" s="125">
        <f>D495</f>
        <v>4950</v>
      </c>
    </row>
    <row r="497" spans="1:4" ht="12.75" customHeight="1">
      <c r="A497" s="718" t="s">
        <v>14</v>
      </c>
      <c r="B497" s="719"/>
      <c r="C497" s="719"/>
      <c r="D497" s="720"/>
    </row>
    <row r="498" spans="1:4" s="2" customFormat="1" ht="12.75" customHeight="1">
      <c r="A498" s="721" t="s">
        <v>27</v>
      </c>
      <c r="B498" s="722"/>
      <c r="C498" s="722"/>
      <c r="D498" s="723"/>
    </row>
    <row r="499" spans="1:4" s="2" customFormat="1">
      <c r="A499" s="173" t="s">
        <v>74</v>
      </c>
      <c r="B499" s="58" t="s">
        <v>1590</v>
      </c>
      <c r="C499" s="21">
        <v>2015</v>
      </c>
      <c r="D499" s="129">
        <v>1603.19</v>
      </c>
    </row>
    <row r="500" spans="1:4" s="2" customFormat="1">
      <c r="A500" s="173" t="s">
        <v>75</v>
      </c>
      <c r="B500" s="58" t="s">
        <v>1591</v>
      </c>
      <c r="C500" s="21">
        <v>2015</v>
      </c>
      <c r="D500" s="129">
        <v>4265.46</v>
      </c>
    </row>
    <row r="501" spans="1:4" s="2" customFormat="1">
      <c r="A501" s="173" t="s">
        <v>76</v>
      </c>
      <c r="B501" s="58" t="s">
        <v>1592</v>
      </c>
      <c r="C501" s="21">
        <v>2015</v>
      </c>
      <c r="D501" s="129">
        <v>1183.6500000000001</v>
      </c>
    </row>
    <row r="502" spans="1:4" s="2" customFormat="1">
      <c r="A502" s="173" t="s">
        <v>77</v>
      </c>
      <c r="B502" s="58" t="s">
        <v>1593</v>
      </c>
      <c r="C502" s="21">
        <v>2016</v>
      </c>
      <c r="D502" s="129">
        <v>13200</v>
      </c>
    </row>
    <row r="503" spans="1:4" s="2" customFormat="1">
      <c r="A503" s="173" t="s">
        <v>78</v>
      </c>
      <c r="B503" s="58" t="s">
        <v>1594</v>
      </c>
      <c r="C503" s="21">
        <v>2016</v>
      </c>
      <c r="D503" s="129">
        <v>5396</v>
      </c>
    </row>
    <row r="504" spans="1:4" s="2" customFormat="1">
      <c r="A504" s="173" t="s">
        <v>79</v>
      </c>
      <c r="B504" s="58" t="s">
        <v>1595</v>
      </c>
      <c r="C504" s="21">
        <v>2016</v>
      </c>
      <c r="D504" s="129">
        <v>3150</v>
      </c>
    </row>
    <row r="505" spans="1:4" s="2" customFormat="1">
      <c r="A505" s="173" t="s">
        <v>80</v>
      </c>
      <c r="B505" s="58" t="s">
        <v>1596</v>
      </c>
      <c r="C505" s="21">
        <v>2016</v>
      </c>
      <c r="D505" s="129">
        <v>3400</v>
      </c>
    </row>
    <row r="506" spans="1:4" s="2" customFormat="1">
      <c r="A506" s="173" t="s">
        <v>81</v>
      </c>
      <c r="B506" s="58" t="s">
        <v>1597</v>
      </c>
      <c r="C506" s="21">
        <v>2016</v>
      </c>
      <c r="D506" s="129">
        <v>3400</v>
      </c>
    </row>
    <row r="507" spans="1:4" s="2" customFormat="1">
      <c r="A507" s="173" t="s">
        <v>82</v>
      </c>
      <c r="B507" s="58" t="s">
        <v>1590</v>
      </c>
      <c r="C507" s="21">
        <v>2017</v>
      </c>
      <c r="D507" s="129">
        <v>1412.8</v>
      </c>
    </row>
    <row r="508" spans="1:4" s="2" customFormat="1" ht="25.5">
      <c r="A508" s="173" t="s">
        <v>83</v>
      </c>
      <c r="B508" s="58" t="s">
        <v>1598</v>
      </c>
      <c r="C508" s="21">
        <v>2017</v>
      </c>
      <c r="D508" s="129">
        <v>8100</v>
      </c>
    </row>
    <row r="509" spans="1:4" s="2" customFormat="1" ht="25.5">
      <c r="A509" s="173" t="s">
        <v>84</v>
      </c>
      <c r="B509" s="58" t="s">
        <v>1599</v>
      </c>
      <c r="C509" s="21">
        <v>2017</v>
      </c>
      <c r="D509" s="129">
        <v>9376</v>
      </c>
    </row>
    <row r="510" spans="1:4" s="2" customFormat="1" ht="25.5">
      <c r="A510" s="173" t="s">
        <v>85</v>
      </c>
      <c r="B510" s="58" t="s">
        <v>1590</v>
      </c>
      <c r="C510" s="21">
        <v>2017</v>
      </c>
      <c r="D510" s="129">
        <v>1239.79</v>
      </c>
    </row>
    <row r="511" spans="1:4" s="2" customFormat="1" ht="25.5">
      <c r="A511" s="173" t="s">
        <v>86</v>
      </c>
      <c r="B511" s="58" t="s">
        <v>1600</v>
      </c>
      <c r="C511" s="21">
        <v>2018</v>
      </c>
      <c r="D511" s="129">
        <v>1943.54</v>
      </c>
    </row>
    <row r="512" spans="1:4" s="2" customFormat="1" ht="25.5">
      <c r="A512" s="173" t="s">
        <v>87</v>
      </c>
      <c r="B512" s="58" t="s">
        <v>1209</v>
      </c>
      <c r="C512" s="21">
        <v>2019</v>
      </c>
      <c r="D512" s="129">
        <v>2359.9699999999998</v>
      </c>
    </row>
    <row r="513" spans="1:7" s="2" customFormat="1" ht="25.5">
      <c r="A513" s="173" t="s">
        <v>199</v>
      </c>
      <c r="B513" s="58" t="s">
        <v>1601</v>
      </c>
      <c r="C513" s="21">
        <v>2019</v>
      </c>
      <c r="D513" s="129">
        <v>4132.8</v>
      </c>
    </row>
    <row r="514" spans="1:7" s="39" customFormat="1">
      <c r="A514" s="135"/>
      <c r="B514" s="59" t="s">
        <v>29</v>
      </c>
      <c r="C514" s="62"/>
      <c r="D514" s="124">
        <f>SUM(D499:D513)</f>
        <v>64163.200000000012</v>
      </c>
      <c r="F514" s="32"/>
    </row>
    <row r="515" spans="1:7" s="2" customFormat="1" ht="12.75" customHeight="1">
      <c r="A515" s="721" t="s">
        <v>28</v>
      </c>
      <c r="B515" s="722"/>
      <c r="C515" s="722"/>
      <c r="D515" s="723"/>
      <c r="F515" s="23"/>
    </row>
    <row r="516" spans="1:7" s="2" customFormat="1">
      <c r="A516" s="152" t="s">
        <v>74</v>
      </c>
      <c r="B516" s="230" t="s">
        <v>1602</v>
      </c>
      <c r="C516" s="208">
        <v>2014</v>
      </c>
      <c r="D516" s="308">
        <v>1190</v>
      </c>
      <c r="F516" s="15"/>
      <c r="G516" s="107"/>
    </row>
    <row r="517" spans="1:7" s="2" customFormat="1">
      <c r="A517" s="152" t="s">
        <v>75</v>
      </c>
      <c r="B517" s="230" t="s">
        <v>1603</v>
      </c>
      <c r="C517" s="208">
        <v>2014</v>
      </c>
      <c r="D517" s="308">
        <v>1030.71</v>
      </c>
      <c r="F517" s="15"/>
      <c r="G517" s="107"/>
    </row>
    <row r="518" spans="1:7" s="2" customFormat="1">
      <c r="A518" s="152" t="s">
        <v>76</v>
      </c>
      <c r="B518" s="230" t="s">
        <v>1604</v>
      </c>
      <c r="C518" s="208">
        <v>2016</v>
      </c>
      <c r="D518" s="308">
        <v>1399</v>
      </c>
      <c r="F518" s="15"/>
      <c r="G518" s="107"/>
    </row>
    <row r="519" spans="1:7" s="39" customFormat="1">
      <c r="A519" s="135"/>
      <c r="B519" s="59" t="s">
        <v>29</v>
      </c>
      <c r="C519" s="62"/>
      <c r="D519" s="124">
        <f>SUM(D516:D518)</f>
        <v>3619.71</v>
      </c>
    </row>
    <row r="520" spans="1:7" s="39" customFormat="1" ht="12.75" customHeight="1">
      <c r="A520" s="724" t="s">
        <v>97</v>
      </c>
      <c r="B520" s="725"/>
      <c r="C520" s="725"/>
      <c r="D520" s="726"/>
    </row>
    <row r="521" spans="1:7" s="39" customFormat="1">
      <c r="A521" s="152" t="s">
        <v>74</v>
      </c>
      <c r="B521" s="57" t="s">
        <v>1605</v>
      </c>
      <c r="C521" s="5">
        <v>2018</v>
      </c>
      <c r="D521" s="128">
        <v>9995</v>
      </c>
      <c r="F521" s="15"/>
      <c r="G521" s="107"/>
    </row>
    <row r="522" spans="1:7" s="39" customFormat="1">
      <c r="A522" s="5"/>
      <c r="B522" s="59" t="s">
        <v>29</v>
      </c>
      <c r="C522" s="62"/>
      <c r="D522" s="125">
        <f>SUM(D521)</f>
        <v>9995</v>
      </c>
    </row>
    <row r="523" spans="1:7" ht="12.75" customHeight="1">
      <c r="A523" s="718" t="s">
        <v>138</v>
      </c>
      <c r="B523" s="719"/>
      <c r="C523" s="719"/>
      <c r="D523" s="720"/>
    </row>
    <row r="524" spans="1:7" s="2" customFormat="1" ht="12.75" customHeight="1">
      <c r="A524" s="721" t="s">
        <v>27</v>
      </c>
      <c r="B524" s="722"/>
      <c r="C524" s="722"/>
      <c r="D524" s="723"/>
    </row>
    <row r="525" spans="1:7" s="2" customFormat="1">
      <c r="A525" s="173" t="s">
        <v>74</v>
      </c>
      <c r="B525" s="253" t="s">
        <v>1631</v>
      </c>
      <c r="C525" s="208">
        <v>2014</v>
      </c>
      <c r="D525" s="309">
        <v>3425</v>
      </c>
      <c r="F525" s="40"/>
      <c r="G525" s="23"/>
    </row>
    <row r="526" spans="1:7" s="2" customFormat="1">
      <c r="A526" s="173" t="s">
        <v>75</v>
      </c>
      <c r="B526" s="253" t="s">
        <v>1631</v>
      </c>
      <c r="C526" s="208">
        <v>2014</v>
      </c>
      <c r="D526" s="309">
        <v>2399</v>
      </c>
      <c r="F526" s="40"/>
      <c r="G526" s="23"/>
    </row>
    <row r="527" spans="1:7" s="2" customFormat="1">
      <c r="A527" s="173" t="s">
        <v>76</v>
      </c>
      <c r="B527" s="230" t="s">
        <v>1632</v>
      </c>
      <c r="C527" s="208">
        <v>2014</v>
      </c>
      <c r="D527" s="308">
        <v>988</v>
      </c>
      <c r="F527" s="40"/>
      <c r="G527" s="23"/>
    </row>
    <row r="528" spans="1:7" s="2" customFormat="1">
      <c r="A528" s="173" t="s">
        <v>77</v>
      </c>
      <c r="B528" s="230" t="s">
        <v>1633</v>
      </c>
      <c r="C528" s="208">
        <v>2014</v>
      </c>
      <c r="D528" s="308">
        <v>1550</v>
      </c>
      <c r="F528" s="40"/>
      <c r="G528" s="23"/>
    </row>
    <row r="529" spans="1:7" s="2" customFormat="1">
      <c r="A529" s="173" t="s">
        <v>78</v>
      </c>
      <c r="B529" s="230" t="s">
        <v>1634</v>
      </c>
      <c r="C529" s="208">
        <v>2014</v>
      </c>
      <c r="D529" s="308">
        <v>1295</v>
      </c>
      <c r="F529" s="40"/>
      <c r="G529" s="23"/>
    </row>
    <row r="530" spans="1:7" s="2" customFormat="1">
      <c r="A530" s="173" t="s">
        <v>79</v>
      </c>
      <c r="B530" s="230" t="s">
        <v>1635</v>
      </c>
      <c r="C530" s="208">
        <v>2014</v>
      </c>
      <c r="D530" s="308">
        <v>6826.99</v>
      </c>
      <c r="F530" s="40"/>
      <c r="G530" s="23"/>
    </row>
    <row r="531" spans="1:7" s="2" customFormat="1">
      <c r="A531" s="173" t="s">
        <v>80</v>
      </c>
      <c r="B531" s="230" t="s">
        <v>1636</v>
      </c>
      <c r="C531" s="208">
        <v>2017</v>
      </c>
      <c r="D531" s="308">
        <v>2199</v>
      </c>
      <c r="F531" s="40"/>
      <c r="G531" s="23"/>
    </row>
    <row r="532" spans="1:7" s="2" customFormat="1">
      <c r="A532" s="173" t="s">
        <v>81</v>
      </c>
      <c r="B532" s="230" t="s">
        <v>1636</v>
      </c>
      <c r="C532" s="208">
        <v>2017</v>
      </c>
      <c r="D532" s="308">
        <v>2639</v>
      </c>
      <c r="F532" s="40"/>
      <c r="G532" s="23"/>
    </row>
    <row r="533" spans="1:7" s="2" customFormat="1">
      <c r="A533" s="173" t="s">
        <v>82</v>
      </c>
      <c r="B533" s="230" t="s">
        <v>1637</v>
      </c>
      <c r="C533" s="208">
        <v>2017</v>
      </c>
      <c r="D533" s="308">
        <v>530</v>
      </c>
      <c r="F533" s="40"/>
      <c r="G533" s="23"/>
    </row>
    <row r="534" spans="1:7" s="2" customFormat="1" ht="25.5">
      <c r="A534" s="173" t="s">
        <v>83</v>
      </c>
      <c r="B534" s="230" t="s">
        <v>1638</v>
      </c>
      <c r="C534" s="208">
        <v>2017</v>
      </c>
      <c r="D534" s="308">
        <v>539</v>
      </c>
      <c r="F534" s="40"/>
      <c r="G534" s="23"/>
    </row>
    <row r="535" spans="1:7" s="2" customFormat="1" ht="25.5">
      <c r="A535" s="173" t="s">
        <v>84</v>
      </c>
      <c r="B535" s="232" t="s">
        <v>1639</v>
      </c>
      <c r="C535" s="172">
        <v>2019</v>
      </c>
      <c r="D535" s="321">
        <v>719</v>
      </c>
      <c r="F535" s="40"/>
      <c r="G535" s="23"/>
    </row>
    <row r="536" spans="1:7" s="39" customFormat="1">
      <c r="A536" s="72"/>
      <c r="B536" s="59" t="s">
        <v>29</v>
      </c>
      <c r="C536" s="62"/>
      <c r="D536" s="124">
        <f>SUM(D525:D535)</f>
        <v>23109.989999999998</v>
      </c>
      <c r="F536" s="32"/>
    </row>
    <row r="537" spans="1:7" s="2" customFormat="1" ht="12.75" customHeight="1">
      <c r="A537" s="721" t="s">
        <v>28</v>
      </c>
      <c r="B537" s="722"/>
      <c r="C537" s="722"/>
      <c r="D537" s="723"/>
      <c r="F537" s="23"/>
    </row>
    <row r="538" spans="1:7" s="2" customFormat="1">
      <c r="A538" s="152" t="s">
        <v>74</v>
      </c>
      <c r="B538" s="57" t="s">
        <v>1640</v>
      </c>
      <c r="C538" s="5">
        <v>2014</v>
      </c>
      <c r="D538" s="128">
        <v>4598.6099999999997</v>
      </c>
      <c r="F538" s="23"/>
    </row>
    <row r="539" spans="1:7" s="2" customFormat="1">
      <c r="A539" s="152" t="s">
        <v>75</v>
      </c>
      <c r="B539" s="57" t="s">
        <v>1641</v>
      </c>
      <c r="C539" s="5">
        <v>2014</v>
      </c>
      <c r="D539" s="128">
        <v>6000</v>
      </c>
      <c r="F539" s="23"/>
    </row>
    <row r="540" spans="1:7" s="2" customFormat="1">
      <c r="A540" s="152" t="s">
        <v>76</v>
      </c>
      <c r="B540" s="57" t="s">
        <v>1642</v>
      </c>
      <c r="C540" s="5">
        <v>2017</v>
      </c>
      <c r="D540" s="128">
        <v>1328.5</v>
      </c>
      <c r="F540" s="23"/>
    </row>
    <row r="541" spans="1:7" s="2" customFormat="1">
      <c r="A541" s="152" t="s">
        <v>77</v>
      </c>
      <c r="B541" s="57" t="s">
        <v>1643</v>
      </c>
      <c r="C541" s="5">
        <v>2019</v>
      </c>
      <c r="D541" s="128">
        <v>1899</v>
      </c>
      <c r="F541" s="23"/>
    </row>
    <row r="542" spans="1:7" s="39" customFormat="1">
      <c r="A542" s="96"/>
      <c r="B542" s="59" t="s">
        <v>29</v>
      </c>
      <c r="C542" s="62"/>
      <c r="D542" s="124">
        <f>SUM(D538:D541)</f>
        <v>13826.11</v>
      </c>
    </row>
    <row r="543" spans="1:7" ht="12.75" customHeight="1">
      <c r="A543" s="718" t="s">
        <v>136</v>
      </c>
      <c r="B543" s="719"/>
      <c r="C543" s="719"/>
      <c r="D543" s="720"/>
    </row>
    <row r="544" spans="1:7" s="2" customFormat="1" ht="12.75" customHeight="1">
      <c r="A544" s="721" t="s">
        <v>27</v>
      </c>
      <c r="B544" s="722"/>
      <c r="C544" s="722"/>
      <c r="D544" s="723"/>
    </row>
    <row r="545" spans="1:4" s="2" customFormat="1">
      <c r="A545" s="152" t="s">
        <v>74</v>
      </c>
      <c r="B545" s="259" t="s">
        <v>1658</v>
      </c>
      <c r="C545" s="200">
        <v>2014</v>
      </c>
      <c r="D545" s="322">
        <v>2910</v>
      </c>
    </row>
    <row r="546" spans="1:4" s="2" customFormat="1">
      <c r="A546" s="152" t="s">
        <v>75</v>
      </c>
      <c r="B546" s="230" t="s">
        <v>1659</v>
      </c>
      <c r="C546" s="208">
        <v>2014</v>
      </c>
      <c r="D546" s="308">
        <v>370</v>
      </c>
    </row>
    <row r="547" spans="1:4" s="2" customFormat="1">
      <c r="A547" s="152" t="s">
        <v>76</v>
      </c>
      <c r="B547" s="230" t="s">
        <v>1660</v>
      </c>
      <c r="C547" s="208">
        <v>2014</v>
      </c>
      <c r="D547" s="308">
        <v>500</v>
      </c>
    </row>
    <row r="548" spans="1:4" s="2" customFormat="1">
      <c r="A548" s="152" t="s">
        <v>77</v>
      </c>
      <c r="B548" s="230" t="s">
        <v>1661</v>
      </c>
      <c r="C548" s="208">
        <v>2014</v>
      </c>
      <c r="D548" s="308">
        <v>2997.53</v>
      </c>
    </row>
    <row r="549" spans="1:4" s="2" customFormat="1">
      <c r="A549" s="152" t="s">
        <v>78</v>
      </c>
      <c r="B549" s="230" t="s">
        <v>1662</v>
      </c>
      <c r="C549" s="208">
        <v>2015</v>
      </c>
      <c r="D549" s="308">
        <v>680</v>
      </c>
    </row>
    <row r="550" spans="1:4" s="2" customFormat="1">
      <c r="A550" s="152" t="s">
        <v>79</v>
      </c>
      <c r="B550" s="230" t="s">
        <v>1663</v>
      </c>
      <c r="C550" s="208">
        <v>2015</v>
      </c>
      <c r="D550" s="308">
        <v>999</v>
      </c>
    </row>
    <row r="551" spans="1:4" s="2" customFormat="1">
      <c r="A551" s="152" t="s">
        <v>80</v>
      </c>
      <c r="B551" s="230" t="s">
        <v>1664</v>
      </c>
      <c r="C551" s="208">
        <v>2015</v>
      </c>
      <c r="D551" s="308">
        <v>2460</v>
      </c>
    </row>
    <row r="552" spans="1:4" s="2" customFormat="1">
      <c r="A552" s="152" t="s">
        <v>81</v>
      </c>
      <c r="B552" s="230" t="s">
        <v>1665</v>
      </c>
      <c r="C552" s="208">
        <v>2015</v>
      </c>
      <c r="D552" s="308">
        <v>840</v>
      </c>
    </row>
    <row r="553" spans="1:4" s="2" customFormat="1">
      <c r="A553" s="152" t="s">
        <v>82</v>
      </c>
      <c r="B553" s="230" t="s">
        <v>1666</v>
      </c>
      <c r="C553" s="208">
        <v>2016</v>
      </c>
      <c r="D553" s="308">
        <v>1879</v>
      </c>
    </row>
    <row r="554" spans="1:4" s="2" customFormat="1" ht="25.5">
      <c r="A554" s="152" t="s">
        <v>83</v>
      </c>
      <c r="B554" s="230" t="s">
        <v>1667</v>
      </c>
      <c r="C554" s="208">
        <v>2016</v>
      </c>
      <c r="D554" s="308">
        <v>1099</v>
      </c>
    </row>
    <row r="555" spans="1:4" s="2" customFormat="1" ht="25.5">
      <c r="A555" s="152" t="s">
        <v>84</v>
      </c>
      <c r="B555" s="230" t="s">
        <v>1668</v>
      </c>
      <c r="C555" s="208">
        <v>2016</v>
      </c>
      <c r="D555" s="308">
        <v>2000</v>
      </c>
    </row>
    <row r="556" spans="1:4" s="2" customFormat="1" ht="25.5">
      <c r="A556" s="152" t="s">
        <v>85</v>
      </c>
      <c r="B556" s="230" t="s">
        <v>1669</v>
      </c>
      <c r="C556" s="208">
        <v>2016</v>
      </c>
      <c r="D556" s="308">
        <v>935</v>
      </c>
    </row>
    <row r="557" spans="1:4" s="2" customFormat="1" ht="25.5">
      <c r="A557" s="152" t="s">
        <v>86</v>
      </c>
      <c r="B557" s="230" t="s">
        <v>1670</v>
      </c>
      <c r="C557" s="208">
        <v>2016</v>
      </c>
      <c r="D557" s="308">
        <v>1099</v>
      </c>
    </row>
    <row r="558" spans="1:4" s="2" customFormat="1" ht="25.5">
      <c r="A558" s="152" t="s">
        <v>87</v>
      </c>
      <c r="B558" s="230" t="s">
        <v>1671</v>
      </c>
      <c r="C558" s="208">
        <v>2016</v>
      </c>
      <c r="D558" s="308">
        <v>429</v>
      </c>
    </row>
    <row r="559" spans="1:4" s="2" customFormat="1" ht="25.5">
      <c r="A559" s="152" t="s">
        <v>199</v>
      </c>
      <c r="B559" s="230" t="s">
        <v>1672</v>
      </c>
      <c r="C559" s="208">
        <v>2016</v>
      </c>
      <c r="D559" s="308">
        <v>2420</v>
      </c>
    </row>
    <row r="560" spans="1:4" s="2" customFormat="1" ht="25.5">
      <c r="A560" s="152" t="s">
        <v>362</v>
      </c>
      <c r="B560" s="230" t="s">
        <v>1673</v>
      </c>
      <c r="C560" s="208">
        <v>2016</v>
      </c>
      <c r="D560" s="308">
        <v>1040</v>
      </c>
    </row>
    <row r="561" spans="1:8" s="2" customFormat="1" ht="25.5">
      <c r="A561" s="152" t="s">
        <v>363</v>
      </c>
      <c r="B561" s="230" t="s">
        <v>1674</v>
      </c>
      <c r="C561" s="208">
        <v>2015</v>
      </c>
      <c r="D561" s="308">
        <v>1059</v>
      </c>
    </row>
    <row r="562" spans="1:8" s="2" customFormat="1" ht="25.5">
      <c r="A562" s="152" t="s">
        <v>364</v>
      </c>
      <c r="B562" s="230" t="s">
        <v>1671</v>
      </c>
      <c r="C562" s="208">
        <v>2016</v>
      </c>
      <c r="D562" s="308">
        <v>429</v>
      </c>
    </row>
    <row r="563" spans="1:8" s="2" customFormat="1" ht="25.5">
      <c r="A563" s="152" t="s">
        <v>365</v>
      </c>
      <c r="B563" s="230" t="s">
        <v>1675</v>
      </c>
      <c r="C563" s="208">
        <v>2017</v>
      </c>
      <c r="D563" s="308">
        <v>1399</v>
      </c>
    </row>
    <row r="564" spans="1:8" s="2" customFormat="1" ht="25.5">
      <c r="A564" s="152" t="s">
        <v>366</v>
      </c>
      <c r="B564" s="230" t="s">
        <v>1676</v>
      </c>
      <c r="C564" s="208">
        <v>2017</v>
      </c>
      <c r="D564" s="308">
        <v>2200</v>
      </c>
    </row>
    <row r="565" spans="1:8" s="2" customFormat="1" ht="25.5">
      <c r="A565" s="152" t="s">
        <v>367</v>
      </c>
      <c r="B565" s="230" t="s">
        <v>1677</v>
      </c>
      <c r="C565" s="208">
        <v>2017</v>
      </c>
      <c r="D565" s="308">
        <v>17500</v>
      </c>
      <c r="E565" s="97"/>
    </row>
    <row r="566" spans="1:8" s="2" customFormat="1" ht="25.5">
      <c r="A566" s="152" t="s">
        <v>368</v>
      </c>
      <c r="B566" s="230" t="s">
        <v>1678</v>
      </c>
      <c r="C566" s="208">
        <v>2017</v>
      </c>
      <c r="D566" s="308">
        <v>518</v>
      </c>
    </row>
    <row r="567" spans="1:8" s="2" customFormat="1" ht="25.5">
      <c r="A567" s="152" t="s">
        <v>369</v>
      </c>
      <c r="B567" s="230" t="s">
        <v>1679</v>
      </c>
      <c r="C567" s="208">
        <v>2018</v>
      </c>
      <c r="D567" s="308">
        <v>4000</v>
      </c>
    </row>
    <row r="568" spans="1:8" s="2" customFormat="1" ht="25.5">
      <c r="A568" s="152" t="s">
        <v>370</v>
      </c>
      <c r="B568" s="230" t="s">
        <v>1680</v>
      </c>
      <c r="C568" s="208">
        <v>2018</v>
      </c>
      <c r="D568" s="308">
        <v>7318.5</v>
      </c>
    </row>
    <row r="569" spans="1:8" s="2" customFormat="1" ht="25.5">
      <c r="A569" s="152" t="s">
        <v>371</v>
      </c>
      <c r="B569" s="230" t="s">
        <v>1681</v>
      </c>
      <c r="C569" s="208">
        <v>2018</v>
      </c>
      <c r="D569" s="308">
        <v>348</v>
      </c>
    </row>
    <row r="570" spans="1:8" s="2" customFormat="1" ht="25.5">
      <c r="A570" s="152" t="s">
        <v>372</v>
      </c>
      <c r="B570" s="230" t="s">
        <v>1682</v>
      </c>
      <c r="C570" s="208">
        <v>2019</v>
      </c>
      <c r="D570" s="308">
        <v>589.99</v>
      </c>
    </row>
    <row r="571" spans="1:8" s="2" customFormat="1" ht="25.5">
      <c r="A571" s="152" t="s">
        <v>373</v>
      </c>
      <c r="B571" s="230" t="s">
        <v>1683</v>
      </c>
      <c r="C571" s="208">
        <v>2019</v>
      </c>
      <c r="D571" s="308">
        <v>799</v>
      </c>
    </row>
    <row r="572" spans="1:8" s="2" customFormat="1" ht="25.5">
      <c r="A572" s="152" t="s">
        <v>374</v>
      </c>
      <c r="B572" s="230" t="s">
        <v>1684</v>
      </c>
      <c r="C572" s="208">
        <v>2019</v>
      </c>
      <c r="D572" s="308">
        <v>2477</v>
      </c>
    </row>
    <row r="573" spans="1:8" s="2" customFormat="1" ht="25.5">
      <c r="A573" s="152" t="s">
        <v>375</v>
      </c>
      <c r="B573" s="230" t="s">
        <v>1685</v>
      </c>
      <c r="C573" s="208">
        <v>2019</v>
      </c>
      <c r="D573" s="308">
        <v>999</v>
      </c>
    </row>
    <row r="574" spans="1:8" s="2" customFormat="1" ht="25.5">
      <c r="A574" s="152" t="s">
        <v>376</v>
      </c>
      <c r="B574" s="230" t="s">
        <v>1686</v>
      </c>
      <c r="C574" s="208">
        <v>2019</v>
      </c>
      <c r="D574" s="308">
        <v>1800</v>
      </c>
    </row>
    <row r="575" spans="1:8" s="39" customFormat="1">
      <c r="A575" s="139"/>
      <c r="B575" s="59" t="s">
        <v>29</v>
      </c>
      <c r="C575" s="62"/>
      <c r="D575" s="124">
        <f>SUM(D545:D574)</f>
        <v>64094.02</v>
      </c>
      <c r="F575" s="32"/>
      <c r="G575" s="32"/>
      <c r="H575" s="32"/>
    </row>
    <row r="576" spans="1:8" s="2" customFormat="1" ht="12.75" customHeight="1">
      <c r="A576" s="721" t="s">
        <v>28</v>
      </c>
      <c r="B576" s="722"/>
      <c r="C576" s="722"/>
      <c r="D576" s="723"/>
      <c r="E576" s="97"/>
      <c r="F576" s="23"/>
      <c r="G576" s="23"/>
      <c r="H576" s="23"/>
    </row>
    <row r="577" spans="1:8" s="2" customFormat="1" ht="25.5">
      <c r="A577" s="152" t="s">
        <v>74</v>
      </c>
      <c r="B577" s="260" t="s">
        <v>1687</v>
      </c>
      <c r="C577" s="316">
        <v>2014</v>
      </c>
      <c r="D577" s="323">
        <v>4954</v>
      </c>
      <c r="F577" s="15"/>
      <c r="G577" s="107"/>
      <c r="H577" s="23"/>
    </row>
    <row r="578" spans="1:8" s="2" customFormat="1">
      <c r="A578" s="152" t="s">
        <v>75</v>
      </c>
      <c r="B578" s="259" t="s">
        <v>1688</v>
      </c>
      <c r="C578" s="200">
        <v>2014</v>
      </c>
      <c r="D578" s="322">
        <v>1920</v>
      </c>
      <c r="F578" s="15"/>
      <c r="G578" s="107"/>
      <c r="H578" s="23"/>
    </row>
    <row r="579" spans="1:8" s="2" customFormat="1">
      <c r="A579" s="152" t="s">
        <v>76</v>
      </c>
      <c r="B579" s="230" t="s">
        <v>1689</v>
      </c>
      <c r="C579" s="208">
        <v>2014</v>
      </c>
      <c r="D579" s="308">
        <v>1049</v>
      </c>
      <c r="F579" s="15"/>
      <c r="G579" s="107"/>
      <c r="H579" s="23"/>
    </row>
    <row r="580" spans="1:8" s="2" customFormat="1">
      <c r="A580" s="152" t="s">
        <v>77</v>
      </c>
      <c r="B580" s="230" t="s">
        <v>1689</v>
      </c>
      <c r="C580" s="208">
        <v>2014</v>
      </c>
      <c r="D580" s="308">
        <v>1049</v>
      </c>
      <c r="F580" s="15"/>
      <c r="G580" s="107"/>
      <c r="H580" s="23"/>
    </row>
    <row r="581" spans="1:8" s="2" customFormat="1">
      <c r="A581" s="152" t="s">
        <v>78</v>
      </c>
      <c r="B581" s="230" t="s">
        <v>1689</v>
      </c>
      <c r="C581" s="208">
        <v>2014</v>
      </c>
      <c r="D581" s="308">
        <v>1049</v>
      </c>
      <c r="F581" s="15"/>
      <c r="G581" s="107"/>
      <c r="H581" s="23"/>
    </row>
    <row r="582" spans="1:8" s="2" customFormat="1">
      <c r="A582" s="152" t="s">
        <v>79</v>
      </c>
      <c r="B582" s="230" t="s">
        <v>1689</v>
      </c>
      <c r="C582" s="208">
        <v>2014</v>
      </c>
      <c r="D582" s="308">
        <v>1049</v>
      </c>
      <c r="F582" s="15"/>
      <c r="G582" s="107"/>
      <c r="H582" s="23"/>
    </row>
    <row r="583" spans="1:8" s="2" customFormat="1">
      <c r="A583" s="152" t="s">
        <v>80</v>
      </c>
      <c r="B583" s="230" t="s">
        <v>1689</v>
      </c>
      <c r="C583" s="208">
        <v>2014</v>
      </c>
      <c r="D583" s="308">
        <v>1049</v>
      </c>
      <c r="F583" s="15"/>
      <c r="G583" s="107"/>
      <c r="H583" s="23"/>
    </row>
    <row r="584" spans="1:8" s="2" customFormat="1">
      <c r="A584" s="152" t="s">
        <v>81</v>
      </c>
      <c r="B584" s="230" t="s">
        <v>1689</v>
      </c>
      <c r="C584" s="208">
        <v>2014</v>
      </c>
      <c r="D584" s="308">
        <v>1049</v>
      </c>
      <c r="F584" s="15"/>
      <c r="G584" s="107"/>
      <c r="H584" s="23"/>
    </row>
    <row r="585" spans="1:8" s="2" customFormat="1">
      <c r="A585" s="152" t="s">
        <v>82</v>
      </c>
      <c r="B585" s="230" t="s">
        <v>1690</v>
      </c>
      <c r="C585" s="208">
        <v>2014</v>
      </c>
      <c r="D585" s="308">
        <v>6294</v>
      </c>
      <c r="F585" s="23"/>
      <c r="G585" s="23"/>
      <c r="H585" s="23"/>
    </row>
    <row r="586" spans="1:8" s="2" customFormat="1" ht="25.5">
      <c r="A586" s="152" t="s">
        <v>83</v>
      </c>
      <c r="B586" s="230" t="s">
        <v>1691</v>
      </c>
      <c r="C586" s="208">
        <v>2015</v>
      </c>
      <c r="D586" s="308">
        <v>1843</v>
      </c>
      <c r="F586" s="23"/>
      <c r="G586" s="23"/>
      <c r="H586" s="23"/>
    </row>
    <row r="587" spans="1:8" s="2" customFormat="1" ht="25.5">
      <c r="A587" s="152" t="s">
        <v>84</v>
      </c>
      <c r="B587" s="230" t="s">
        <v>1692</v>
      </c>
      <c r="C587" s="208">
        <v>2015</v>
      </c>
      <c r="D587" s="308">
        <v>8100</v>
      </c>
      <c r="F587" s="23"/>
      <c r="G587" s="23"/>
      <c r="H587" s="23"/>
    </row>
    <row r="588" spans="1:8" s="2" customFormat="1" ht="25.5">
      <c r="A588" s="152" t="s">
        <v>85</v>
      </c>
      <c r="B588" s="230" t="s">
        <v>1693</v>
      </c>
      <c r="C588" s="208">
        <v>2015</v>
      </c>
      <c r="D588" s="308">
        <v>2720</v>
      </c>
      <c r="F588" s="23"/>
      <c r="G588" s="23"/>
      <c r="H588" s="23"/>
    </row>
    <row r="589" spans="1:8" s="2" customFormat="1" ht="25.5">
      <c r="A589" s="152" t="s">
        <v>86</v>
      </c>
      <c r="B589" s="230" t="s">
        <v>1694</v>
      </c>
      <c r="C589" s="208">
        <v>2015</v>
      </c>
      <c r="D589" s="308">
        <v>1400</v>
      </c>
      <c r="F589" s="23"/>
    </row>
    <row r="590" spans="1:8" s="2" customFormat="1" ht="25.5">
      <c r="A590" s="152" t="s">
        <v>87</v>
      </c>
      <c r="B590" s="230" t="s">
        <v>1566</v>
      </c>
      <c r="C590" s="208">
        <v>2015</v>
      </c>
      <c r="D590" s="308">
        <v>2999</v>
      </c>
      <c r="F590" s="23"/>
    </row>
    <row r="591" spans="1:8" s="2" customFormat="1" ht="25.5">
      <c r="A591" s="152" t="s">
        <v>199</v>
      </c>
      <c r="B591" s="230" t="s">
        <v>1695</v>
      </c>
      <c r="C591" s="208">
        <v>2015</v>
      </c>
      <c r="D591" s="308">
        <v>1799</v>
      </c>
      <c r="F591" s="23"/>
    </row>
    <row r="592" spans="1:8" s="2" customFormat="1" ht="25.5">
      <c r="A592" s="152" t="s">
        <v>362</v>
      </c>
      <c r="B592" s="230" t="s">
        <v>1694</v>
      </c>
      <c r="C592" s="208">
        <v>2015</v>
      </c>
      <c r="D592" s="308">
        <v>1121</v>
      </c>
      <c r="F592" s="23"/>
    </row>
    <row r="593" spans="1:6" s="2" customFormat="1" ht="25.5">
      <c r="A593" s="152" t="s">
        <v>363</v>
      </c>
      <c r="B593" s="230" t="s">
        <v>1696</v>
      </c>
      <c r="C593" s="208">
        <v>2015</v>
      </c>
      <c r="D593" s="308">
        <v>5400</v>
      </c>
    </row>
    <row r="594" spans="1:6" s="2" customFormat="1" ht="25.5">
      <c r="A594" s="152" t="s">
        <v>364</v>
      </c>
      <c r="B594" s="230" t="s">
        <v>1694</v>
      </c>
      <c r="C594" s="208">
        <v>2015</v>
      </c>
      <c r="D594" s="308">
        <v>1400</v>
      </c>
    </row>
    <row r="595" spans="1:6" s="2" customFormat="1" ht="25.5">
      <c r="A595" s="152" t="s">
        <v>365</v>
      </c>
      <c r="B595" s="230" t="s">
        <v>1697</v>
      </c>
      <c r="C595" s="208">
        <v>2016</v>
      </c>
      <c r="D595" s="308">
        <v>16990</v>
      </c>
    </row>
    <row r="596" spans="1:6" s="2" customFormat="1" ht="25.5">
      <c r="A596" s="152" t="s">
        <v>366</v>
      </c>
      <c r="B596" s="230" t="s">
        <v>1698</v>
      </c>
      <c r="C596" s="208">
        <v>2017</v>
      </c>
      <c r="D596" s="308">
        <v>2799</v>
      </c>
    </row>
    <row r="597" spans="1:6" s="2" customFormat="1" ht="25.5">
      <c r="A597" s="152" t="s">
        <v>367</v>
      </c>
      <c r="B597" s="230" t="s">
        <v>1699</v>
      </c>
      <c r="C597" s="208">
        <v>2017</v>
      </c>
      <c r="D597" s="308">
        <v>3350</v>
      </c>
    </row>
    <row r="598" spans="1:6" s="2" customFormat="1" ht="25.5">
      <c r="A598" s="152" t="s">
        <v>368</v>
      </c>
      <c r="B598" s="230" t="s">
        <v>1700</v>
      </c>
      <c r="C598" s="208">
        <v>2017</v>
      </c>
      <c r="D598" s="308">
        <v>1710</v>
      </c>
    </row>
    <row r="599" spans="1:6" s="2" customFormat="1" ht="25.5">
      <c r="A599" s="152" t="s">
        <v>369</v>
      </c>
      <c r="B599" s="230" t="s">
        <v>1700</v>
      </c>
      <c r="C599" s="208">
        <v>2017</v>
      </c>
      <c r="D599" s="308">
        <v>1675</v>
      </c>
    </row>
    <row r="600" spans="1:6" s="2" customFormat="1" ht="25.5">
      <c r="A600" s="152" t="s">
        <v>370</v>
      </c>
      <c r="B600" s="230" t="s">
        <v>1701</v>
      </c>
      <c r="C600" s="208">
        <v>2018</v>
      </c>
      <c r="D600" s="308">
        <v>2400</v>
      </c>
    </row>
    <row r="601" spans="1:6" s="2" customFormat="1" ht="25.5">
      <c r="A601" s="152" t="s">
        <v>371</v>
      </c>
      <c r="B601" s="230" t="s">
        <v>1702</v>
      </c>
      <c r="C601" s="208">
        <v>2019</v>
      </c>
      <c r="D601" s="308">
        <v>1950</v>
      </c>
    </row>
    <row r="602" spans="1:6" s="39" customFormat="1">
      <c r="A602" s="81"/>
      <c r="B602" s="59" t="s">
        <v>29</v>
      </c>
      <c r="C602" s="62"/>
      <c r="D602" s="124">
        <f>SUM(D577:D601)</f>
        <v>77118</v>
      </c>
    </row>
    <row r="603" spans="1:6" s="2" customFormat="1" ht="12.75" customHeight="1">
      <c r="A603" s="715" t="s">
        <v>44</v>
      </c>
      <c r="B603" s="716"/>
      <c r="C603" s="716"/>
      <c r="D603" s="717"/>
      <c r="F603" s="23"/>
    </row>
    <row r="604" spans="1:6" s="174" customFormat="1" ht="12.75" customHeight="1">
      <c r="A604" s="261" t="s">
        <v>74</v>
      </c>
      <c r="B604" s="230" t="s">
        <v>1703</v>
      </c>
      <c r="C604" s="208">
        <v>2015</v>
      </c>
      <c r="D604" s="308">
        <v>1525.2</v>
      </c>
      <c r="F604" s="90"/>
    </row>
    <row r="605" spans="1:6" s="66" customFormat="1">
      <c r="A605" s="261" t="s">
        <v>75</v>
      </c>
      <c r="B605" s="230" t="s">
        <v>1704</v>
      </c>
      <c r="C605" s="208">
        <v>2014</v>
      </c>
      <c r="D605" s="308">
        <v>4950</v>
      </c>
    </row>
    <row r="606" spans="1:6" s="39" customFormat="1">
      <c r="A606" s="102"/>
      <c r="B606" s="59" t="s">
        <v>29</v>
      </c>
      <c r="C606" s="62"/>
      <c r="D606" s="124">
        <f>SUM(D604:D605)</f>
        <v>6475.2</v>
      </c>
    </row>
    <row r="607" spans="1:6" ht="12.75" customHeight="1">
      <c r="A607" s="718" t="s">
        <v>137</v>
      </c>
      <c r="B607" s="719"/>
      <c r="C607" s="719"/>
      <c r="D607" s="720"/>
    </row>
    <row r="608" spans="1:6" s="2" customFormat="1" ht="12.75" customHeight="1">
      <c r="A608" s="715" t="s">
        <v>27</v>
      </c>
      <c r="B608" s="716"/>
      <c r="C608" s="716"/>
      <c r="D608" s="717"/>
    </row>
    <row r="609" spans="1:7" s="66" customFormat="1">
      <c r="A609" s="152" t="s">
        <v>74</v>
      </c>
      <c r="B609" s="229" t="s">
        <v>2241</v>
      </c>
      <c r="C609" s="231">
        <v>2014</v>
      </c>
      <c r="D609" s="307">
        <v>3189.39</v>
      </c>
    </row>
    <row r="610" spans="1:7" s="66" customFormat="1">
      <c r="A610" s="152" t="s">
        <v>75</v>
      </c>
      <c r="B610" s="229" t="s">
        <v>2241</v>
      </c>
      <c r="C610" s="231">
        <v>2014</v>
      </c>
      <c r="D610" s="307">
        <v>3189.39</v>
      </c>
      <c r="E610" s="130"/>
    </row>
    <row r="611" spans="1:7" s="66" customFormat="1">
      <c r="A611" s="152" t="s">
        <v>76</v>
      </c>
      <c r="B611" s="230" t="s">
        <v>2241</v>
      </c>
      <c r="C611" s="208">
        <v>2014</v>
      </c>
      <c r="D611" s="308">
        <v>3189.39</v>
      </c>
    </row>
    <row r="612" spans="1:7" s="66" customFormat="1" ht="25.5">
      <c r="A612" s="152" t="s">
        <v>77</v>
      </c>
      <c r="B612" s="230" t="s">
        <v>2242</v>
      </c>
      <c r="C612" s="208">
        <v>2014</v>
      </c>
      <c r="D612" s="308">
        <v>2500</v>
      </c>
    </row>
    <row r="613" spans="1:7" s="66" customFormat="1" ht="25.5">
      <c r="A613" s="152" t="s">
        <v>78</v>
      </c>
      <c r="B613" s="230" t="s">
        <v>2243</v>
      </c>
      <c r="C613" s="208">
        <v>2015</v>
      </c>
      <c r="D613" s="308">
        <v>2981.52</v>
      </c>
    </row>
    <row r="614" spans="1:7" s="66" customFormat="1" ht="25.5">
      <c r="A614" s="152" t="s">
        <v>79</v>
      </c>
      <c r="B614" s="230" t="s">
        <v>2243</v>
      </c>
      <c r="C614" s="208">
        <v>2015</v>
      </c>
      <c r="D614" s="308">
        <v>2981.52</v>
      </c>
    </row>
    <row r="615" spans="1:7" s="66" customFormat="1">
      <c r="A615" s="152" t="s">
        <v>80</v>
      </c>
      <c r="B615" s="230" t="s">
        <v>2244</v>
      </c>
      <c r="C615" s="208">
        <v>2015</v>
      </c>
      <c r="D615" s="308">
        <v>2538.7199999999998</v>
      </c>
      <c r="E615" s="130"/>
    </row>
    <row r="616" spans="1:7" s="66" customFormat="1">
      <c r="A616" s="152" t="s">
        <v>81</v>
      </c>
      <c r="B616" s="230" t="s">
        <v>2244</v>
      </c>
      <c r="C616" s="208">
        <v>2015</v>
      </c>
      <c r="D616" s="308">
        <v>2538.7199999999998</v>
      </c>
    </row>
    <row r="617" spans="1:7" s="66" customFormat="1" ht="25.5">
      <c r="A617" s="152" t="s">
        <v>82</v>
      </c>
      <c r="B617" s="230" t="s">
        <v>2245</v>
      </c>
      <c r="C617" s="208">
        <v>2015</v>
      </c>
      <c r="D617" s="308">
        <v>2954.46</v>
      </c>
      <c r="E617" s="130"/>
      <c r="F617" s="15"/>
      <c r="G617" s="108"/>
    </row>
    <row r="618" spans="1:7" s="66" customFormat="1" ht="25.5">
      <c r="A618" s="152" t="s">
        <v>83</v>
      </c>
      <c r="B618" s="230" t="s">
        <v>2246</v>
      </c>
      <c r="C618" s="208">
        <v>2015</v>
      </c>
      <c r="D618" s="308">
        <v>639.6</v>
      </c>
      <c r="F618" s="15"/>
      <c r="G618" s="108"/>
    </row>
    <row r="619" spans="1:7" s="66" customFormat="1" ht="25.5">
      <c r="A619" s="152" t="s">
        <v>84</v>
      </c>
      <c r="B619" s="230" t="s">
        <v>2245</v>
      </c>
      <c r="C619" s="208">
        <v>2015</v>
      </c>
      <c r="D619" s="308">
        <v>2852.8</v>
      </c>
      <c r="F619" s="101"/>
      <c r="G619" s="101"/>
    </row>
    <row r="620" spans="1:7" s="66" customFormat="1" ht="25.5">
      <c r="A620" s="152" t="s">
        <v>85</v>
      </c>
      <c r="B620" s="230" t="s">
        <v>2245</v>
      </c>
      <c r="C620" s="208">
        <v>2015</v>
      </c>
      <c r="D620" s="308">
        <v>2852.8</v>
      </c>
      <c r="F620" s="101"/>
      <c r="G620" s="101"/>
    </row>
    <row r="621" spans="1:7" s="66" customFormat="1" ht="25.5">
      <c r="A621" s="152" t="s">
        <v>86</v>
      </c>
      <c r="B621" s="230" t="s">
        <v>2247</v>
      </c>
      <c r="C621" s="208">
        <v>2015</v>
      </c>
      <c r="D621" s="308">
        <v>2988.9</v>
      </c>
      <c r="F621" s="101"/>
      <c r="G621" s="101"/>
    </row>
    <row r="622" spans="1:7" s="66" customFormat="1" ht="25.5">
      <c r="A622" s="152" t="s">
        <v>87</v>
      </c>
      <c r="B622" s="230" t="s">
        <v>2248</v>
      </c>
      <c r="C622" s="208">
        <v>2016</v>
      </c>
      <c r="D622" s="308">
        <v>3180</v>
      </c>
      <c r="F622" s="101"/>
      <c r="G622" s="101"/>
    </row>
    <row r="623" spans="1:7" s="66" customFormat="1" ht="25.5">
      <c r="A623" s="152" t="s">
        <v>199</v>
      </c>
      <c r="B623" s="230" t="s">
        <v>2248</v>
      </c>
      <c r="C623" s="208">
        <v>2016</v>
      </c>
      <c r="D623" s="308">
        <v>3180</v>
      </c>
      <c r="F623" s="15"/>
      <c r="G623" s="108"/>
    </row>
    <row r="624" spans="1:7" s="66" customFormat="1" ht="25.5">
      <c r="A624" s="152" t="s">
        <v>362</v>
      </c>
      <c r="B624" s="230" t="s">
        <v>2248</v>
      </c>
      <c r="C624" s="208">
        <v>2016</v>
      </c>
      <c r="D624" s="308">
        <v>3180</v>
      </c>
      <c r="F624" s="15"/>
      <c r="G624" s="108"/>
    </row>
    <row r="625" spans="1:7" s="66" customFormat="1" ht="25.5">
      <c r="A625" s="152" t="s">
        <v>363</v>
      </c>
      <c r="B625" s="230" t="s">
        <v>2249</v>
      </c>
      <c r="C625" s="208">
        <v>2016</v>
      </c>
      <c r="D625" s="308">
        <v>2565</v>
      </c>
      <c r="F625" s="15"/>
      <c r="G625" s="108"/>
    </row>
    <row r="626" spans="1:7" s="74" customFormat="1" ht="25.5">
      <c r="A626" s="152" t="s">
        <v>364</v>
      </c>
      <c r="B626" s="230" t="s">
        <v>2250</v>
      </c>
      <c r="C626" s="208">
        <v>2016</v>
      </c>
      <c r="D626" s="308">
        <v>663.46</v>
      </c>
    </row>
    <row r="627" spans="1:7" s="74" customFormat="1" ht="25.5">
      <c r="A627" s="152" t="s">
        <v>365</v>
      </c>
      <c r="B627" s="230" t="s">
        <v>2250</v>
      </c>
      <c r="C627" s="208"/>
      <c r="D627" s="308">
        <v>663.46</v>
      </c>
    </row>
    <row r="628" spans="1:7" s="74" customFormat="1" ht="25.5">
      <c r="A628" s="152" t="s">
        <v>366</v>
      </c>
      <c r="B628" s="230" t="s">
        <v>2251</v>
      </c>
      <c r="C628" s="208">
        <v>2017</v>
      </c>
      <c r="D628" s="308">
        <v>2950</v>
      </c>
    </row>
    <row r="629" spans="1:7" s="74" customFormat="1" ht="25.5">
      <c r="A629" s="152" t="s">
        <v>367</v>
      </c>
      <c r="B629" s="230" t="s">
        <v>2251</v>
      </c>
      <c r="C629" s="208">
        <v>2017</v>
      </c>
      <c r="D629" s="308">
        <v>2950</v>
      </c>
    </row>
    <row r="630" spans="1:7" s="66" customFormat="1" ht="25.5">
      <c r="A630" s="152" t="s">
        <v>368</v>
      </c>
      <c r="B630" s="230" t="s">
        <v>2252</v>
      </c>
      <c r="C630" s="208">
        <v>2017</v>
      </c>
      <c r="D630" s="308">
        <v>3400</v>
      </c>
    </row>
    <row r="631" spans="1:7" s="66" customFormat="1" ht="25.5">
      <c r="A631" s="152" t="s">
        <v>369</v>
      </c>
      <c r="B631" s="230" t="s">
        <v>2253</v>
      </c>
      <c r="C631" s="208">
        <v>2017</v>
      </c>
      <c r="D631" s="308">
        <v>999</v>
      </c>
    </row>
    <row r="632" spans="1:7" s="66" customFormat="1" ht="25.5">
      <c r="A632" s="152" t="s">
        <v>370</v>
      </c>
      <c r="B632" s="230" t="s">
        <v>2254</v>
      </c>
      <c r="C632" s="208">
        <v>2017</v>
      </c>
      <c r="D632" s="308">
        <v>699</v>
      </c>
    </row>
    <row r="633" spans="1:7" s="66" customFormat="1" ht="25.5">
      <c r="A633" s="152" t="s">
        <v>371</v>
      </c>
      <c r="B633" s="230" t="s">
        <v>2255</v>
      </c>
      <c r="C633" s="208">
        <v>2017</v>
      </c>
      <c r="D633" s="308">
        <v>379</v>
      </c>
    </row>
    <row r="634" spans="1:7" s="66" customFormat="1" ht="25.5">
      <c r="A634" s="152" t="s">
        <v>372</v>
      </c>
      <c r="B634" s="230" t="s">
        <v>2256</v>
      </c>
      <c r="C634" s="208">
        <v>2017</v>
      </c>
      <c r="D634" s="308">
        <v>2727</v>
      </c>
    </row>
    <row r="635" spans="1:7" s="66" customFormat="1" ht="25.5">
      <c r="A635" s="152" t="s">
        <v>373</v>
      </c>
      <c r="B635" s="230" t="s">
        <v>2257</v>
      </c>
      <c r="C635" s="208">
        <v>2017</v>
      </c>
      <c r="D635" s="308">
        <v>588.99</v>
      </c>
    </row>
    <row r="636" spans="1:7" s="66" customFormat="1" ht="25.5">
      <c r="A636" s="152" t="s">
        <v>374</v>
      </c>
      <c r="B636" s="230" t="s">
        <v>2258</v>
      </c>
      <c r="C636" s="208">
        <v>2017</v>
      </c>
      <c r="D636" s="308">
        <v>22314.86</v>
      </c>
    </row>
    <row r="637" spans="1:7" s="66" customFormat="1" ht="25.5">
      <c r="A637" s="152" t="s">
        <v>375</v>
      </c>
      <c r="B637" s="230" t="s">
        <v>2259</v>
      </c>
      <c r="C637" s="208">
        <v>2017</v>
      </c>
      <c r="D637" s="308">
        <v>6309.9</v>
      </c>
    </row>
    <row r="638" spans="1:7" s="66" customFormat="1" ht="25.5">
      <c r="A638" s="152" t="s">
        <v>376</v>
      </c>
      <c r="B638" s="230" t="s">
        <v>2260</v>
      </c>
      <c r="C638" s="208">
        <v>2018</v>
      </c>
      <c r="D638" s="308">
        <v>606.39</v>
      </c>
    </row>
    <row r="639" spans="1:7" s="66" customFormat="1" ht="25.5">
      <c r="A639" s="152" t="s">
        <v>377</v>
      </c>
      <c r="B639" s="230" t="s">
        <v>2261</v>
      </c>
      <c r="C639" s="208">
        <v>2018</v>
      </c>
      <c r="D639" s="308">
        <v>1299</v>
      </c>
    </row>
    <row r="640" spans="1:7" s="66" customFormat="1" ht="25.5">
      <c r="A640" s="152" t="s">
        <v>378</v>
      </c>
      <c r="B640" s="230" t="s">
        <v>2262</v>
      </c>
      <c r="C640" s="208">
        <v>2018</v>
      </c>
      <c r="D640" s="308">
        <v>2489</v>
      </c>
    </row>
    <row r="641" spans="1:4" s="66" customFormat="1" ht="25.5">
      <c r="A641" s="152" t="s">
        <v>379</v>
      </c>
      <c r="B641" s="230" t="s">
        <v>2263</v>
      </c>
      <c r="C641" s="208">
        <v>2018</v>
      </c>
      <c r="D641" s="308">
        <v>400</v>
      </c>
    </row>
    <row r="642" spans="1:4" s="66" customFormat="1" ht="25.5">
      <c r="A642" s="152" t="s">
        <v>380</v>
      </c>
      <c r="B642" s="230" t="s">
        <v>2264</v>
      </c>
      <c r="C642" s="208">
        <v>2018</v>
      </c>
      <c r="D642" s="308">
        <v>3480.8</v>
      </c>
    </row>
    <row r="643" spans="1:4" s="66" customFormat="1" ht="25.5">
      <c r="A643" s="152" t="s">
        <v>381</v>
      </c>
      <c r="B643" s="230" t="s">
        <v>2264</v>
      </c>
      <c r="C643" s="208">
        <v>2018</v>
      </c>
      <c r="D643" s="308">
        <v>3480.8</v>
      </c>
    </row>
    <row r="644" spans="1:4" s="66" customFormat="1" ht="25.5">
      <c r="A644" s="152" t="s">
        <v>382</v>
      </c>
      <c r="B644" s="230" t="s">
        <v>2264</v>
      </c>
      <c r="C644" s="208">
        <v>2018</v>
      </c>
      <c r="D644" s="308">
        <v>3480.8</v>
      </c>
    </row>
    <row r="645" spans="1:4" s="66" customFormat="1" ht="25.5">
      <c r="A645" s="152" t="s">
        <v>383</v>
      </c>
      <c r="B645" s="230" t="s">
        <v>2264</v>
      </c>
      <c r="C645" s="208">
        <v>2018</v>
      </c>
      <c r="D645" s="308">
        <v>3480.8</v>
      </c>
    </row>
    <row r="646" spans="1:4" s="66" customFormat="1" ht="25.5">
      <c r="A646" s="152" t="s">
        <v>384</v>
      </c>
      <c r="B646" s="230" t="s">
        <v>2264</v>
      </c>
      <c r="C646" s="208">
        <v>2018</v>
      </c>
      <c r="D646" s="308">
        <v>3480.8</v>
      </c>
    </row>
    <row r="647" spans="1:4" s="66" customFormat="1" ht="25.5">
      <c r="A647" s="152" t="s">
        <v>385</v>
      </c>
      <c r="B647" s="230" t="s">
        <v>2264</v>
      </c>
      <c r="C647" s="208">
        <v>2018</v>
      </c>
      <c r="D647" s="308">
        <v>3480.8</v>
      </c>
    </row>
    <row r="648" spans="1:4" s="66" customFormat="1" ht="25.5">
      <c r="A648" s="152" t="s">
        <v>386</v>
      </c>
      <c r="B648" s="230" t="s">
        <v>2264</v>
      </c>
      <c r="C648" s="208">
        <v>2018</v>
      </c>
      <c r="D648" s="308">
        <v>3480.8</v>
      </c>
    </row>
    <row r="649" spans="1:4" s="66" customFormat="1" ht="25.5">
      <c r="A649" s="152" t="s">
        <v>387</v>
      </c>
      <c r="B649" s="230" t="s">
        <v>2264</v>
      </c>
      <c r="C649" s="208">
        <v>2018</v>
      </c>
      <c r="D649" s="308">
        <v>3480.8</v>
      </c>
    </row>
    <row r="650" spans="1:4" s="66" customFormat="1" ht="25.5">
      <c r="A650" s="152" t="s">
        <v>388</v>
      </c>
      <c r="B650" s="230" t="s">
        <v>2264</v>
      </c>
      <c r="C650" s="208">
        <v>2018</v>
      </c>
      <c r="D650" s="308">
        <v>3480.8</v>
      </c>
    </row>
    <row r="651" spans="1:4" s="66" customFormat="1" ht="25.5">
      <c r="A651" s="152" t="s">
        <v>389</v>
      </c>
      <c r="B651" s="230" t="s">
        <v>2264</v>
      </c>
      <c r="C651" s="208">
        <v>2018</v>
      </c>
      <c r="D651" s="308">
        <v>3480.8</v>
      </c>
    </row>
    <row r="652" spans="1:4" s="66" customFormat="1" ht="25.5">
      <c r="A652" s="152" t="s">
        <v>390</v>
      </c>
      <c r="B652" s="230" t="s">
        <v>2265</v>
      </c>
      <c r="C652" s="208">
        <v>2019</v>
      </c>
      <c r="D652" s="308">
        <v>3145</v>
      </c>
    </row>
    <row r="653" spans="1:4" s="66" customFormat="1" ht="25.5">
      <c r="A653" s="152" t="s">
        <v>391</v>
      </c>
      <c r="B653" s="230" t="s">
        <v>2265</v>
      </c>
      <c r="C653" s="208">
        <v>2019</v>
      </c>
      <c r="D653" s="308">
        <v>3144</v>
      </c>
    </row>
    <row r="654" spans="1:4" s="66" customFormat="1" ht="25.5">
      <c r="A654" s="152" t="s">
        <v>392</v>
      </c>
      <c r="B654" s="230" t="s">
        <v>2265</v>
      </c>
      <c r="C654" s="208">
        <v>2019</v>
      </c>
      <c r="D654" s="308">
        <v>3144</v>
      </c>
    </row>
    <row r="655" spans="1:4" s="66" customFormat="1" ht="25.5">
      <c r="A655" s="152" t="s">
        <v>393</v>
      </c>
      <c r="B655" s="230" t="s">
        <v>2266</v>
      </c>
      <c r="C655" s="208">
        <v>2019</v>
      </c>
      <c r="D655" s="308">
        <v>1848</v>
      </c>
    </row>
    <row r="656" spans="1:4" s="66" customFormat="1" ht="25.5">
      <c r="A656" s="152" t="s">
        <v>394</v>
      </c>
      <c r="B656" s="230" t="s">
        <v>2267</v>
      </c>
      <c r="C656" s="208">
        <v>2019</v>
      </c>
      <c r="D656" s="308">
        <v>599</v>
      </c>
    </row>
    <row r="657" spans="1:4" s="66" customFormat="1" ht="25.5">
      <c r="A657" s="152" t="s">
        <v>395</v>
      </c>
      <c r="B657" s="230" t="s">
        <v>2268</v>
      </c>
      <c r="C657" s="208">
        <v>2014</v>
      </c>
      <c r="D657" s="308">
        <v>499</v>
      </c>
    </row>
    <row r="658" spans="1:4" s="66" customFormat="1" ht="25.5">
      <c r="A658" s="152" t="s">
        <v>396</v>
      </c>
      <c r="B658" s="230" t="s">
        <v>2269</v>
      </c>
      <c r="C658" s="208">
        <v>2014</v>
      </c>
      <c r="D658" s="308">
        <v>379</v>
      </c>
    </row>
    <row r="659" spans="1:4" s="66" customFormat="1" ht="25.5">
      <c r="A659" s="152" t="s">
        <v>397</v>
      </c>
      <c r="B659" s="230" t="s">
        <v>2270</v>
      </c>
      <c r="C659" s="208">
        <v>2014</v>
      </c>
      <c r="D659" s="308">
        <v>470</v>
      </c>
    </row>
    <row r="660" spans="1:4" s="66" customFormat="1" ht="25.5">
      <c r="A660" s="152" t="s">
        <v>398</v>
      </c>
      <c r="B660" s="230" t="s">
        <v>2271</v>
      </c>
      <c r="C660" s="208">
        <v>2015</v>
      </c>
      <c r="D660" s="308">
        <v>1555</v>
      </c>
    </row>
    <row r="661" spans="1:4" s="66" customFormat="1" ht="25.5">
      <c r="A661" s="152" t="s">
        <v>399</v>
      </c>
      <c r="B661" s="230" t="s">
        <v>2272</v>
      </c>
      <c r="C661" s="208">
        <v>2015</v>
      </c>
      <c r="D661" s="308">
        <v>400</v>
      </c>
    </row>
    <row r="662" spans="1:4" s="66" customFormat="1" ht="25.5">
      <c r="A662" s="152" t="s">
        <v>400</v>
      </c>
      <c r="B662" s="230" t="s">
        <v>2273</v>
      </c>
      <c r="C662" s="208">
        <v>2015</v>
      </c>
      <c r="D662" s="308">
        <v>1370</v>
      </c>
    </row>
    <row r="663" spans="1:4" s="66" customFormat="1" ht="25.5">
      <c r="A663" s="152" t="s">
        <v>401</v>
      </c>
      <c r="B663" s="230" t="s">
        <v>2273</v>
      </c>
      <c r="C663" s="208">
        <v>2015</v>
      </c>
      <c r="D663" s="308">
        <v>1370</v>
      </c>
    </row>
    <row r="664" spans="1:4" s="66" customFormat="1" ht="25.5">
      <c r="A664" s="152" t="s">
        <v>402</v>
      </c>
      <c r="B664" s="230" t="s">
        <v>2274</v>
      </c>
      <c r="C664" s="208">
        <v>2015</v>
      </c>
      <c r="D664" s="308">
        <v>565</v>
      </c>
    </row>
    <row r="665" spans="1:4" s="66" customFormat="1" ht="25.5">
      <c r="A665" s="152" t="s">
        <v>403</v>
      </c>
      <c r="B665" s="230" t="s">
        <v>2275</v>
      </c>
      <c r="C665" s="208">
        <v>2015</v>
      </c>
      <c r="D665" s="308">
        <v>923.73</v>
      </c>
    </row>
    <row r="666" spans="1:4" s="66" customFormat="1" ht="25.5">
      <c r="A666" s="152" t="s">
        <v>404</v>
      </c>
      <c r="B666" s="230" t="s">
        <v>2276</v>
      </c>
      <c r="C666" s="208">
        <v>2016</v>
      </c>
      <c r="D666" s="308">
        <v>1449</v>
      </c>
    </row>
    <row r="667" spans="1:4" s="66" customFormat="1" ht="25.5">
      <c r="A667" s="152" t="s">
        <v>405</v>
      </c>
      <c r="B667" s="230" t="s">
        <v>2277</v>
      </c>
      <c r="C667" s="208">
        <v>2016</v>
      </c>
      <c r="D667" s="308">
        <v>1799</v>
      </c>
    </row>
    <row r="668" spans="1:4" s="66" customFormat="1" ht="25.5">
      <c r="A668" s="152" t="s">
        <v>406</v>
      </c>
      <c r="B668" s="230" t="s">
        <v>2278</v>
      </c>
      <c r="C668" s="208">
        <v>2017</v>
      </c>
      <c r="D668" s="308">
        <v>1600</v>
      </c>
    </row>
    <row r="669" spans="1:4" s="66" customFormat="1" ht="25.5">
      <c r="A669" s="152" t="s">
        <v>407</v>
      </c>
      <c r="B669" s="230" t="s">
        <v>2279</v>
      </c>
      <c r="C669" s="208">
        <v>2017</v>
      </c>
      <c r="D669" s="308">
        <v>400</v>
      </c>
    </row>
    <row r="670" spans="1:4" s="66" customFormat="1" ht="25.5">
      <c r="A670" s="152" t="s">
        <v>408</v>
      </c>
      <c r="B670" s="230" t="s">
        <v>2280</v>
      </c>
      <c r="C670" s="208">
        <v>2017</v>
      </c>
      <c r="D670" s="308">
        <v>469</v>
      </c>
    </row>
    <row r="671" spans="1:4" s="66" customFormat="1" ht="25.5">
      <c r="A671" s="152" t="s">
        <v>409</v>
      </c>
      <c r="B671" s="230" t="s">
        <v>2281</v>
      </c>
      <c r="C671" s="208">
        <v>2017</v>
      </c>
      <c r="D671" s="308">
        <v>499</v>
      </c>
    </row>
    <row r="672" spans="1:4" s="66" customFormat="1" ht="25.5">
      <c r="A672" s="152" t="s">
        <v>410</v>
      </c>
      <c r="B672" s="230" t="s">
        <v>2282</v>
      </c>
      <c r="C672" s="208">
        <v>2017</v>
      </c>
      <c r="D672" s="308">
        <v>4006.58</v>
      </c>
    </row>
    <row r="673" spans="1:6" s="66" customFormat="1" ht="25.5">
      <c r="A673" s="152" t="s">
        <v>411</v>
      </c>
      <c r="B673" s="230" t="s">
        <v>2283</v>
      </c>
      <c r="C673" s="208">
        <v>2018</v>
      </c>
      <c r="D673" s="308">
        <v>500</v>
      </c>
    </row>
    <row r="674" spans="1:6" s="66" customFormat="1" ht="25.5">
      <c r="A674" s="152" t="s">
        <v>412</v>
      </c>
      <c r="B674" s="230" t="s">
        <v>2284</v>
      </c>
      <c r="C674" s="208">
        <v>2018</v>
      </c>
      <c r="D674" s="308">
        <v>1199.99</v>
      </c>
    </row>
    <row r="675" spans="1:6" s="66" customFormat="1" ht="25.5">
      <c r="A675" s="152" t="s">
        <v>413</v>
      </c>
      <c r="B675" s="230" t="s">
        <v>2285</v>
      </c>
      <c r="C675" s="208">
        <v>2018</v>
      </c>
      <c r="D675" s="308">
        <v>490.77</v>
      </c>
    </row>
    <row r="676" spans="1:6" s="66" customFormat="1" ht="25.5">
      <c r="A676" s="152" t="s">
        <v>414</v>
      </c>
      <c r="B676" s="230" t="s">
        <v>2286</v>
      </c>
      <c r="C676" s="208">
        <v>2018</v>
      </c>
      <c r="D676" s="308">
        <v>1206.5</v>
      </c>
    </row>
    <row r="677" spans="1:6" s="66" customFormat="1" ht="25.5">
      <c r="A677" s="152" t="s">
        <v>415</v>
      </c>
      <c r="B677" s="230" t="s">
        <v>2287</v>
      </c>
      <c r="C677" s="208">
        <v>2018</v>
      </c>
      <c r="D677" s="308">
        <v>4920</v>
      </c>
    </row>
    <row r="678" spans="1:6" s="66" customFormat="1" ht="25.5">
      <c r="A678" s="152" t="s">
        <v>416</v>
      </c>
      <c r="B678" s="230" t="s">
        <v>2288</v>
      </c>
      <c r="C678" s="208">
        <v>2018</v>
      </c>
      <c r="D678" s="308">
        <v>4920</v>
      </c>
    </row>
    <row r="679" spans="1:6" s="66" customFormat="1" ht="25.5">
      <c r="A679" s="152" t="s">
        <v>417</v>
      </c>
      <c r="B679" s="230" t="s">
        <v>2289</v>
      </c>
      <c r="C679" s="208">
        <v>2018</v>
      </c>
      <c r="D679" s="308">
        <v>960</v>
      </c>
    </row>
    <row r="680" spans="1:6" s="66" customFormat="1" ht="25.5">
      <c r="A680" s="152" t="s">
        <v>418</v>
      </c>
      <c r="B680" s="230" t="s">
        <v>2291</v>
      </c>
      <c r="C680" s="208">
        <v>2019</v>
      </c>
      <c r="D680" s="308">
        <v>445</v>
      </c>
    </row>
    <row r="681" spans="1:6" s="66" customFormat="1" ht="25.5">
      <c r="A681" s="152" t="s">
        <v>419</v>
      </c>
      <c r="B681" s="230" t="s">
        <v>2292</v>
      </c>
      <c r="C681" s="208">
        <v>2019</v>
      </c>
      <c r="D681" s="308">
        <v>470</v>
      </c>
    </row>
    <row r="682" spans="1:6" s="66" customFormat="1" ht="25.5">
      <c r="A682" s="152" t="s">
        <v>420</v>
      </c>
      <c r="B682" s="230" t="s">
        <v>2293</v>
      </c>
      <c r="C682" s="208">
        <v>2019</v>
      </c>
      <c r="D682" s="308">
        <v>1300</v>
      </c>
    </row>
    <row r="683" spans="1:6" s="66" customFormat="1" ht="25.5">
      <c r="A683" s="152" t="s">
        <v>421</v>
      </c>
      <c r="B683" s="230" t="s">
        <v>2311</v>
      </c>
      <c r="C683" s="208">
        <v>2019</v>
      </c>
      <c r="D683" s="308">
        <v>580</v>
      </c>
    </row>
    <row r="684" spans="1:6" s="66" customFormat="1" ht="25.5">
      <c r="A684" s="152" t="s">
        <v>422</v>
      </c>
      <c r="B684" s="230" t="s">
        <v>2294</v>
      </c>
      <c r="C684" s="208">
        <v>2019</v>
      </c>
      <c r="D684" s="308">
        <v>455</v>
      </c>
    </row>
    <row r="685" spans="1:6" s="66" customFormat="1" ht="25.5">
      <c r="A685" s="152" t="s">
        <v>423</v>
      </c>
      <c r="B685" s="230" t="s">
        <v>2295</v>
      </c>
      <c r="C685" s="208">
        <v>2019</v>
      </c>
      <c r="D685" s="308">
        <v>400</v>
      </c>
    </row>
    <row r="686" spans="1:6" s="39" customFormat="1">
      <c r="A686" s="1"/>
      <c r="B686" s="59" t="s">
        <v>29</v>
      </c>
      <c r="C686" s="62"/>
      <c r="D686" s="124">
        <f>SUM(D609:D685)</f>
        <v>179230.84</v>
      </c>
      <c r="F686" s="32"/>
    </row>
    <row r="687" spans="1:6" s="2" customFormat="1" ht="12.75" customHeight="1">
      <c r="A687" s="715" t="s">
        <v>28</v>
      </c>
      <c r="B687" s="716"/>
      <c r="C687" s="716"/>
      <c r="D687" s="717"/>
      <c r="F687" s="23"/>
    </row>
    <row r="688" spans="1:6" s="66" customFormat="1">
      <c r="A688" s="152" t="s">
        <v>74</v>
      </c>
      <c r="B688" s="230" t="s">
        <v>2296</v>
      </c>
      <c r="C688" s="208">
        <v>2014</v>
      </c>
      <c r="D688" s="308">
        <v>2500</v>
      </c>
      <c r="E688" s="66">
        <v>1889</v>
      </c>
    </row>
    <row r="689" spans="1:4" s="66" customFormat="1">
      <c r="A689" s="152" t="s">
        <v>75</v>
      </c>
      <c r="B689" s="230" t="s">
        <v>2297</v>
      </c>
      <c r="C689" s="208">
        <v>2014</v>
      </c>
      <c r="D689" s="308">
        <v>455</v>
      </c>
    </row>
    <row r="690" spans="1:4" s="66" customFormat="1">
      <c r="A690" s="152" t="s">
        <v>76</v>
      </c>
      <c r="B690" s="230" t="s">
        <v>2298</v>
      </c>
      <c r="C690" s="208">
        <v>2014</v>
      </c>
      <c r="D690" s="308">
        <v>450</v>
      </c>
    </row>
    <row r="691" spans="1:4" s="66" customFormat="1">
      <c r="A691" s="152" t="s">
        <v>77</v>
      </c>
      <c r="B691" s="230" t="s">
        <v>2299</v>
      </c>
      <c r="C691" s="208">
        <v>2014</v>
      </c>
      <c r="D691" s="308">
        <v>324.8</v>
      </c>
    </row>
    <row r="692" spans="1:4" s="66" customFormat="1">
      <c r="A692" s="152" t="s">
        <v>78</v>
      </c>
      <c r="B692" s="230" t="s">
        <v>2300</v>
      </c>
      <c r="C692" s="208">
        <v>2014</v>
      </c>
      <c r="D692" s="308">
        <v>1860</v>
      </c>
    </row>
    <row r="693" spans="1:4" s="66" customFormat="1">
      <c r="A693" s="152" t="s">
        <v>79</v>
      </c>
      <c r="B693" s="230" t="s">
        <v>2301</v>
      </c>
      <c r="C693" s="208">
        <v>2014</v>
      </c>
      <c r="D693" s="308">
        <v>1469.28</v>
      </c>
    </row>
    <row r="694" spans="1:4" s="66" customFormat="1">
      <c r="A694" s="152" t="s">
        <v>80</v>
      </c>
      <c r="B694" s="230" t="s">
        <v>2301</v>
      </c>
      <c r="C694" s="208">
        <v>2014</v>
      </c>
      <c r="D694" s="308">
        <v>1469.28</v>
      </c>
    </row>
    <row r="695" spans="1:4" s="66" customFormat="1">
      <c r="A695" s="152" t="s">
        <v>81</v>
      </c>
      <c r="B695" s="230" t="s">
        <v>2302</v>
      </c>
      <c r="C695" s="208">
        <v>2015</v>
      </c>
      <c r="D695" s="308">
        <v>1948.99</v>
      </c>
    </row>
    <row r="696" spans="1:4" s="66" customFormat="1">
      <c r="A696" s="152" t="s">
        <v>82</v>
      </c>
      <c r="B696" s="230" t="s">
        <v>2303</v>
      </c>
      <c r="C696" s="208">
        <v>2015</v>
      </c>
      <c r="D696" s="308">
        <v>1070</v>
      </c>
    </row>
    <row r="697" spans="1:4" s="66" customFormat="1" ht="25.5">
      <c r="A697" s="152" t="s">
        <v>83</v>
      </c>
      <c r="B697" s="230" t="s">
        <v>2304</v>
      </c>
      <c r="C697" s="208">
        <v>2015</v>
      </c>
      <c r="D697" s="308">
        <v>322.26</v>
      </c>
    </row>
    <row r="698" spans="1:4" s="66" customFormat="1" ht="25.5">
      <c r="A698" s="152" t="s">
        <v>84</v>
      </c>
      <c r="B698" s="230" t="s">
        <v>2305</v>
      </c>
      <c r="C698" s="208">
        <v>2016</v>
      </c>
      <c r="D698" s="308">
        <v>1199</v>
      </c>
    </row>
    <row r="699" spans="1:4" s="66" customFormat="1" ht="25.5">
      <c r="A699" s="152" t="s">
        <v>85</v>
      </c>
      <c r="B699" s="230" t="s">
        <v>2306</v>
      </c>
      <c r="C699" s="208">
        <v>2018</v>
      </c>
      <c r="D699" s="308">
        <v>1099</v>
      </c>
    </row>
    <row r="700" spans="1:4" s="66" customFormat="1" ht="25.5">
      <c r="A700" s="152" t="s">
        <v>86</v>
      </c>
      <c r="B700" s="230" t="s">
        <v>2307</v>
      </c>
      <c r="C700" s="208">
        <v>2018</v>
      </c>
      <c r="D700" s="308">
        <v>1729</v>
      </c>
    </row>
    <row r="701" spans="1:4" s="66" customFormat="1" ht="25.5">
      <c r="A701" s="152" t="s">
        <v>87</v>
      </c>
      <c r="B701" s="230" t="s">
        <v>2290</v>
      </c>
      <c r="C701" s="208">
        <v>2019</v>
      </c>
      <c r="D701" s="308">
        <v>4790</v>
      </c>
    </row>
    <row r="702" spans="1:4" s="66" customFormat="1" ht="25.5">
      <c r="A702" s="152" t="s">
        <v>199</v>
      </c>
      <c r="B702" s="230" t="s">
        <v>2308</v>
      </c>
      <c r="C702" s="208">
        <v>2019</v>
      </c>
      <c r="D702" s="308">
        <v>620</v>
      </c>
    </row>
    <row r="703" spans="1:4" s="66" customFormat="1" ht="25.5">
      <c r="A703" s="152" t="s">
        <v>362</v>
      </c>
      <c r="B703" s="230" t="s">
        <v>2309</v>
      </c>
      <c r="C703" s="208">
        <v>2019</v>
      </c>
      <c r="D703" s="308">
        <v>605</v>
      </c>
    </row>
    <row r="704" spans="1:4" s="66" customFormat="1" ht="25.5">
      <c r="A704" s="152" t="s">
        <v>363</v>
      </c>
      <c r="B704" s="230" t="s">
        <v>2310</v>
      </c>
      <c r="C704" s="208">
        <v>2019</v>
      </c>
      <c r="D704" s="308">
        <v>3265</v>
      </c>
    </row>
    <row r="705" spans="1:7" s="66" customFormat="1" ht="38.25">
      <c r="A705" s="152" t="s">
        <v>364</v>
      </c>
      <c r="B705" s="230" t="s">
        <v>2312</v>
      </c>
      <c r="C705" s="208">
        <v>2019</v>
      </c>
      <c r="D705" s="308">
        <v>5133</v>
      </c>
    </row>
    <row r="706" spans="1:7" s="39" customFormat="1">
      <c r="A706" s="1"/>
      <c r="B706" s="59" t="s">
        <v>29</v>
      </c>
      <c r="C706" s="62"/>
      <c r="D706" s="124">
        <f>SUM(D688:D705)</f>
        <v>30309.61</v>
      </c>
    </row>
    <row r="707" spans="1:7" s="39" customFormat="1">
      <c r="A707" s="718" t="s">
        <v>205</v>
      </c>
      <c r="B707" s="719"/>
      <c r="C707" s="719"/>
      <c r="D707" s="720"/>
    </row>
    <row r="708" spans="1:7">
      <c r="A708" s="715" t="s">
        <v>28</v>
      </c>
      <c r="B708" s="716"/>
      <c r="C708" s="716"/>
      <c r="D708" s="717"/>
    </row>
    <row r="709" spans="1:7">
      <c r="A709" s="152" t="s">
        <v>74</v>
      </c>
      <c r="B709" s="230" t="s">
        <v>1729</v>
      </c>
      <c r="C709" s="208">
        <v>2018</v>
      </c>
      <c r="D709" s="308">
        <v>348</v>
      </c>
    </row>
    <row r="710" spans="1:7">
      <c r="A710" s="152" t="s">
        <v>75</v>
      </c>
      <c r="B710" s="230" t="s">
        <v>1730</v>
      </c>
      <c r="C710" s="208">
        <v>2018</v>
      </c>
      <c r="D710" s="308">
        <v>4121.7299999999996</v>
      </c>
    </row>
    <row r="711" spans="1:7">
      <c r="A711" s="152"/>
      <c r="B711" s="59" t="s">
        <v>29</v>
      </c>
      <c r="C711" s="208"/>
      <c r="D711" s="324">
        <f>SUM(D709:D710)</f>
        <v>4469.7299999999996</v>
      </c>
    </row>
    <row r="712" spans="1:7">
      <c r="A712" s="262"/>
      <c r="B712" s="218"/>
      <c r="C712" s="317"/>
      <c r="D712" s="325"/>
    </row>
    <row r="713" spans="1:7">
      <c r="A713" s="233"/>
      <c r="B713" s="263"/>
      <c r="C713" s="317"/>
      <c r="D713" s="325"/>
    </row>
    <row r="714" spans="1:7">
      <c r="B714" s="86" t="s">
        <v>18</v>
      </c>
      <c r="C714" s="727">
        <f>SUM(D89,D116,D137,D176,D234,D335,D401,D414,D450,D472,D514,D536,D575,D686)</f>
        <v>1188579.3599999999</v>
      </c>
      <c r="D714" s="727"/>
      <c r="E714" s="42">
        <f>SUM(D89,D116,D137,D176,D234,D335,D401,D414,D450,D472,D514,D536,D575,D686)</f>
        <v>1188579.3599999999</v>
      </c>
      <c r="F714" s="69">
        <v>1188579.3600000001</v>
      </c>
      <c r="G714" s="69">
        <f>SUM(D89,D116,D137,D176,D234,D335,D401,D414,D450,D472,D514,D536,D575,D686)</f>
        <v>1188579.3599999999</v>
      </c>
    </row>
    <row r="715" spans="1:7">
      <c r="B715" s="86" t="s">
        <v>19</v>
      </c>
      <c r="C715" s="739">
        <f>SUM(D103,D120,D145,D189,D306,D359,D404,D426,D462,D493,D519,D542,D602,D706,D711)</f>
        <v>740961.64999999991</v>
      </c>
      <c r="D715" s="739"/>
      <c r="E715" s="42">
        <f>SUM(D103,D120,D145,D189,D306,D359,D404,D426,D462,D493,D519,D542,D602,D706,D711)</f>
        <v>740961.64999999991</v>
      </c>
      <c r="F715" s="69">
        <v>740961.65</v>
      </c>
      <c r="G715" s="69">
        <f>SUM(D103,D120,D145,D189,D306,D359,D404,D426,D462,D493,D519,D542,D602,D706,D711)</f>
        <v>740961.64999999991</v>
      </c>
    </row>
    <row r="716" spans="1:7">
      <c r="B716" s="86" t="s">
        <v>20</v>
      </c>
      <c r="C716" s="727">
        <f>SUM(D106,D193,D313,D362,D496,D522,D606)</f>
        <v>63121.599999999999</v>
      </c>
      <c r="D716" s="727"/>
      <c r="E716" s="42">
        <f>SUM(D106,D193,D313,D362,D496,D522,D606)</f>
        <v>63121.599999999999</v>
      </c>
      <c r="F716" s="69">
        <v>63121.599999999999</v>
      </c>
      <c r="G716" s="69">
        <f>SUM(D106,D193,D313,D362,D496,D522,D606)</f>
        <v>63121.599999999999</v>
      </c>
    </row>
    <row r="717" spans="1:7">
      <c r="D717" s="126"/>
    </row>
    <row r="718" spans="1:7">
      <c r="B718" s="86" t="s">
        <v>21</v>
      </c>
      <c r="C718" s="727">
        <f>SUM(C714:D716)</f>
        <v>1992662.6099999999</v>
      </c>
      <c r="D718" s="727"/>
    </row>
  </sheetData>
  <mergeCells count="56">
    <mergeCell ref="A1:D1"/>
    <mergeCell ref="A4:D4"/>
    <mergeCell ref="A146:D146"/>
    <mergeCell ref="A147:D147"/>
    <mergeCell ref="A122:D122"/>
    <mergeCell ref="A5:D5"/>
    <mergeCell ref="A138:D138"/>
    <mergeCell ref="A90:D90"/>
    <mergeCell ref="A117:D117"/>
    <mergeCell ref="C718:D718"/>
    <mergeCell ref="A177:D177"/>
    <mergeCell ref="A104:D104"/>
    <mergeCell ref="A107:D107"/>
    <mergeCell ref="C714:D714"/>
    <mergeCell ref="A108:D108"/>
    <mergeCell ref="A121:D121"/>
    <mergeCell ref="A195:D195"/>
    <mergeCell ref="A608:D608"/>
    <mergeCell ref="A194:D194"/>
    <mergeCell ref="A190:D190"/>
    <mergeCell ref="A607:D607"/>
    <mergeCell ref="A473:D473"/>
    <mergeCell ref="C715:D715"/>
    <mergeCell ref="A307:D307"/>
    <mergeCell ref="C716:D716"/>
    <mergeCell ref="A315:D315"/>
    <mergeCell ref="A364:D364"/>
    <mergeCell ref="A687:D687"/>
    <mergeCell ref="A576:D576"/>
    <mergeCell ref="A544:D544"/>
    <mergeCell ref="A537:D537"/>
    <mergeCell ref="A520:D520"/>
    <mergeCell ref="A603:D603"/>
    <mergeCell ref="A494:D494"/>
    <mergeCell ref="A451:D451"/>
    <mergeCell ref="A464:D464"/>
    <mergeCell ref="A406:D406"/>
    <mergeCell ref="A463:D463"/>
    <mergeCell ref="A427:D427"/>
    <mergeCell ref="A415:D415"/>
    <mergeCell ref="A708:D708"/>
    <mergeCell ref="A707:D707"/>
    <mergeCell ref="A235:D235"/>
    <mergeCell ref="A543:D543"/>
    <mergeCell ref="A523:D523"/>
    <mergeCell ref="A524:D524"/>
    <mergeCell ref="A498:D498"/>
    <mergeCell ref="A314:D314"/>
    <mergeCell ref="A336:D336"/>
    <mergeCell ref="A363:D363"/>
    <mergeCell ref="A405:D405"/>
    <mergeCell ref="A402:D402"/>
    <mergeCell ref="A360:D360"/>
    <mergeCell ref="A428:D428"/>
    <mergeCell ref="A515:D515"/>
    <mergeCell ref="A497:D497"/>
  </mergeCells>
  <phoneticPr fontId="0" type="noConversion"/>
  <printOptions horizontalCentered="1"/>
  <pageMargins left="0.59055118110236227" right="0" top="0.39370078740157483" bottom="0.19685039370078741" header="0.70866141732283472" footer="0.51181102362204722"/>
  <pageSetup paperSize="9" scale="67" orientation="portrait" r:id="rId1"/>
  <headerFooter alignWithMargins="0">
    <oddFooter>Strona &amp;P z &amp;N</oddFooter>
  </headerFooter>
  <rowBreaks count="5" manualBreakCount="5">
    <brk id="120" max="3" man="1"/>
    <brk id="222" max="3" man="1"/>
    <brk id="362" max="3" man="1"/>
    <brk id="536" max="3" man="1"/>
    <brk id="60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32"/>
  <sheetViews>
    <sheetView view="pageBreakPreview" topLeftCell="A5" zoomScale="86" zoomScaleNormal="100" zoomScaleSheetLayoutView="86" workbookViewId="0">
      <selection activeCell="J20" sqref="J20"/>
    </sheetView>
  </sheetViews>
  <sheetFormatPr defaultRowHeight="12.75"/>
  <cols>
    <col min="1" max="1" width="5.85546875" style="8" customWidth="1"/>
    <col min="2" max="2" width="42.42578125" style="9" customWidth="1"/>
    <col min="3" max="4" width="20.140625" style="273" customWidth="1"/>
    <col min="5" max="5" width="14.140625" style="43" hidden="1" customWidth="1"/>
    <col min="6" max="6" width="12.5703125" style="43" hidden="1" customWidth="1"/>
    <col min="7" max="8" width="9.140625" style="43"/>
    <col min="9" max="9" width="11.7109375" style="43" bestFit="1" customWidth="1"/>
    <col min="10" max="16" width="9.140625" style="43"/>
    <col min="17" max="16384" width="9.140625" style="9"/>
  </cols>
  <sheetData>
    <row r="1" spans="1:16" s="6" customFormat="1" ht="15">
      <c r="A1" s="744" t="s">
        <v>337</v>
      </c>
      <c r="B1" s="744"/>
      <c r="C1" s="744"/>
      <c r="D1" s="744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s="7" customFormat="1" ht="12.75" customHeight="1">
      <c r="A2" s="745" t="s">
        <v>22</v>
      </c>
      <c r="B2" s="745"/>
      <c r="C2" s="746"/>
      <c r="D2" s="746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s="24" customFormat="1" ht="25.5">
      <c r="A3" s="87" t="s">
        <v>38</v>
      </c>
      <c r="B3" s="87" t="s">
        <v>36</v>
      </c>
      <c r="C3" s="264" t="s">
        <v>24</v>
      </c>
      <c r="D3" s="264" t="s">
        <v>25</v>
      </c>
      <c r="E3" s="44"/>
      <c r="F3" s="44"/>
      <c r="G3" s="44"/>
      <c r="H3" s="44"/>
      <c r="I3" s="119"/>
      <c r="J3" s="44"/>
      <c r="K3" s="44"/>
      <c r="L3" s="44"/>
      <c r="M3" s="44"/>
      <c r="N3" s="44"/>
      <c r="O3" s="44"/>
      <c r="P3" s="44"/>
    </row>
    <row r="4" spans="1:16" s="113" customFormat="1" ht="26.25" customHeight="1">
      <c r="A4" s="104" t="s">
        <v>74</v>
      </c>
      <c r="B4" s="105" t="s">
        <v>0</v>
      </c>
      <c r="C4" s="265">
        <f>462849.86+3395280.37+1476</f>
        <v>3859606.23</v>
      </c>
      <c r="D4" s="265"/>
      <c r="E4" s="275" t="s">
        <v>2093</v>
      </c>
      <c r="F4" s="112"/>
      <c r="G4" s="36" t="s">
        <v>2093</v>
      </c>
      <c r="H4" s="112"/>
      <c r="I4" s="118"/>
      <c r="J4" s="112"/>
      <c r="K4" s="112"/>
      <c r="L4" s="112"/>
      <c r="M4" s="112"/>
      <c r="N4" s="112"/>
      <c r="O4" s="112"/>
      <c r="P4" s="112"/>
    </row>
    <row r="5" spans="1:16" s="114" customFormat="1" ht="26.25" customHeight="1">
      <c r="A5" s="104" t="s">
        <v>75</v>
      </c>
      <c r="B5" s="105" t="s">
        <v>2</v>
      </c>
      <c r="C5" s="265">
        <f>2115590.51+29746.37+329850.3</f>
        <v>2475187.1799999997</v>
      </c>
      <c r="D5" s="265"/>
      <c r="E5" s="112"/>
      <c r="F5" s="112"/>
      <c r="G5" s="112"/>
      <c r="H5" s="112"/>
      <c r="I5" s="119"/>
      <c r="J5" s="112"/>
      <c r="K5" s="112"/>
      <c r="L5" s="112"/>
      <c r="M5" s="112"/>
      <c r="N5" s="112"/>
      <c r="O5" s="112"/>
      <c r="P5" s="112"/>
    </row>
    <row r="6" spans="1:16" s="113" customFormat="1" ht="26.25" customHeight="1">
      <c r="A6" s="104" t="s">
        <v>76</v>
      </c>
      <c r="B6" s="105" t="s">
        <v>130</v>
      </c>
      <c r="C6" s="265">
        <v>8280715.7999999998</v>
      </c>
      <c r="D6" s="265"/>
      <c r="E6" s="120"/>
      <c r="F6" s="120"/>
      <c r="G6" s="112"/>
      <c r="H6" s="112"/>
      <c r="I6" s="119"/>
      <c r="J6" s="112"/>
      <c r="K6" s="112"/>
      <c r="L6" s="112"/>
      <c r="M6" s="112"/>
      <c r="N6" s="112"/>
      <c r="O6" s="112"/>
      <c r="P6" s="112"/>
    </row>
    <row r="7" spans="1:16" s="113" customFormat="1" ht="26.25" customHeight="1">
      <c r="A7" s="104" t="s">
        <v>77</v>
      </c>
      <c r="B7" s="105" t="s">
        <v>4</v>
      </c>
      <c r="C7" s="266">
        <f>138375+709988.98</f>
        <v>848363.98</v>
      </c>
      <c r="D7" s="267">
        <v>68405.02</v>
      </c>
      <c r="E7" s="112"/>
      <c r="F7" s="112"/>
      <c r="G7" s="112"/>
      <c r="H7" s="112"/>
      <c r="I7" s="119"/>
      <c r="J7" s="112"/>
      <c r="K7" s="112"/>
      <c r="L7" s="112"/>
      <c r="M7" s="112"/>
      <c r="N7" s="112"/>
      <c r="O7" s="112"/>
      <c r="P7" s="112"/>
    </row>
    <row r="8" spans="1:16" s="115" customFormat="1" ht="26.25" customHeight="1">
      <c r="A8" s="104" t="s">
        <v>78</v>
      </c>
      <c r="B8" s="103" t="s">
        <v>124</v>
      </c>
      <c r="C8" s="268">
        <f>5401+917191.16+44489.6</f>
        <v>967081.76</v>
      </c>
      <c r="D8" s="265">
        <v>119386.25</v>
      </c>
      <c r="E8" s="36" t="s">
        <v>2093</v>
      </c>
      <c r="I8" s="119"/>
    </row>
    <row r="9" spans="1:16" s="113" customFormat="1" ht="26.25" customHeight="1">
      <c r="A9" s="104" t="s">
        <v>79</v>
      </c>
      <c r="B9" s="103" t="s">
        <v>7</v>
      </c>
      <c r="C9" s="266">
        <f>26000+555307.97</f>
        <v>581307.97</v>
      </c>
      <c r="D9" s="265">
        <v>98408.97</v>
      </c>
      <c r="E9" s="112"/>
      <c r="F9" s="112"/>
      <c r="G9" s="112"/>
      <c r="H9" s="112"/>
      <c r="I9" s="118"/>
      <c r="J9" s="112"/>
      <c r="K9" s="112"/>
      <c r="L9" s="112"/>
      <c r="M9" s="112"/>
      <c r="N9" s="112"/>
      <c r="O9" s="112"/>
      <c r="P9" s="112"/>
    </row>
    <row r="10" spans="1:16" s="114" customFormat="1" ht="26.25" customHeight="1">
      <c r="A10" s="104" t="s">
        <v>80</v>
      </c>
      <c r="B10" s="103" t="s">
        <v>117</v>
      </c>
      <c r="C10" s="265">
        <v>77128.38</v>
      </c>
      <c r="D10" s="265"/>
      <c r="E10" s="112"/>
      <c r="F10" s="112"/>
      <c r="G10" s="112"/>
      <c r="H10" s="112"/>
      <c r="I10" s="118"/>
      <c r="J10" s="112"/>
      <c r="K10" s="112"/>
      <c r="L10" s="112"/>
      <c r="M10" s="112"/>
      <c r="N10" s="112"/>
      <c r="O10" s="112"/>
      <c r="P10" s="112"/>
    </row>
    <row r="11" spans="1:16" s="113" customFormat="1" ht="26.25" customHeight="1">
      <c r="A11" s="104" t="s">
        <v>81</v>
      </c>
      <c r="B11" s="103" t="s">
        <v>119</v>
      </c>
      <c r="C11" s="266">
        <f>62190.8+890771.88</f>
        <v>952962.68</v>
      </c>
      <c r="D11" s="265">
        <v>7143.27</v>
      </c>
      <c r="E11" s="112"/>
      <c r="F11" s="112"/>
      <c r="G11" s="112"/>
      <c r="H11" s="112"/>
      <c r="I11" s="117"/>
      <c r="J11" s="112"/>
      <c r="K11" s="112"/>
      <c r="L11" s="112"/>
      <c r="M11" s="112"/>
      <c r="N11" s="112"/>
      <c r="O11" s="112"/>
      <c r="P11" s="112"/>
    </row>
    <row r="12" spans="1:16" s="113" customFormat="1" ht="26.25" customHeight="1">
      <c r="A12" s="104" t="s">
        <v>82</v>
      </c>
      <c r="B12" s="105" t="s">
        <v>9</v>
      </c>
      <c r="C12" s="265">
        <f>174291+1240651.75</f>
        <v>1414942.75</v>
      </c>
      <c r="D12" s="265">
        <v>767804.61</v>
      </c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</row>
    <row r="13" spans="1:16" s="113" customFormat="1" ht="26.25" customHeight="1">
      <c r="A13" s="104" t="s">
        <v>83</v>
      </c>
      <c r="B13" s="105" t="s">
        <v>11</v>
      </c>
      <c r="C13" s="269">
        <v>212676.46</v>
      </c>
      <c r="D13" s="265">
        <v>1176.01</v>
      </c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</row>
    <row r="14" spans="1:16" s="113" customFormat="1" ht="26.25" customHeight="1">
      <c r="A14" s="104" t="s">
        <v>84</v>
      </c>
      <c r="B14" s="105" t="s">
        <v>13</v>
      </c>
      <c r="C14" s="269">
        <f>38565.5+460495.16</f>
        <v>499060.66</v>
      </c>
      <c r="D14" s="269">
        <v>36392.94</v>
      </c>
      <c r="E14" s="36" t="s">
        <v>1606</v>
      </c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</row>
    <row r="15" spans="1:16" s="116" customFormat="1" ht="26.25" customHeight="1">
      <c r="A15" s="104" t="s">
        <v>85</v>
      </c>
      <c r="B15" s="105" t="s">
        <v>16</v>
      </c>
      <c r="C15" s="270">
        <v>1346997.9300000002</v>
      </c>
      <c r="D15" s="265"/>
      <c r="E15" s="36" t="s">
        <v>2093</v>
      </c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</row>
    <row r="16" spans="1:16" s="116" customFormat="1" ht="26.25" customHeight="1">
      <c r="A16" s="104" t="s">
        <v>86</v>
      </c>
      <c r="B16" s="106" t="s">
        <v>15</v>
      </c>
      <c r="C16" s="269">
        <v>1012345.1299999999</v>
      </c>
      <c r="D16" s="265">
        <v>293494.86</v>
      </c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</row>
    <row r="17" spans="1:16" s="113" customFormat="1" ht="26.25" customHeight="1">
      <c r="A17" s="104" t="s">
        <v>87</v>
      </c>
      <c r="B17" s="105" t="s">
        <v>17</v>
      </c>
      <c r="C17" s="643">
        <f>613455.19+11781.13+1889+13452</f>
        <v>640577.31999999995</v>
      </c>
      <c r="D17" s="265"/>
      <c r="E17" s="333" t="s">
        <v>1944</v>
      </c>
      <c r="F17" s="112"/>
      <c r="G17" s="36" t="s">
        <v>2321</v>
      </c>
      <c r="H17" s="112"/>
      <c r="I17" s="112"/>
      <c r="J17" s="112"/>
      <c r="K17" s="112"/>
      <c r="L17" s="112"/>
      <c r="M17" s="112"/>
      <c r="N17" s="112"/>
      <c r="O17" s="112"/>
      <c r="P17" s="112"/>
    </row>
    <row r="18" spans="1:16" s="113" customFormat="1" ht="26.25" customHeight="1">
      <c r="A18" s="104" t="s">
        <v>199</v>
      </c>
      <c r="B18" s="105" t="s">
        <v>200</v>
      </c>
      <c r="C18" s="265">
        <v>53065.78</v>
      </c>
      <c r="D18" s="265"/>
      <c r="E18" s="36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</row>
    <row r="19" spans="1:16" s="10" customFormat="1" ht="16.5" customHeight="1">
      <c r="A19" s="68"/>
      <c r="B19" s="88" t="s">
        <v>37</v>
      </c>
      <c r="C19" s="271">
        <f>SUM(C4:C18)</f>
        <v>23222020.010000002</v>
      </c>
      <c r="D19" s="271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</row>
    <row r="20" spans="1:16">
      <c r="A20" s="53"/>
      <c r="B20" s="52"/>
      <c r="C20" s="272"/>
      <c r="D20" s="272"/>
    </row>
    <row r="21" spans="1:16">
      <c r="B21" s="222" t="s">
        <v>1495</v>
      </c>
    </row>
    <row r="22" spans="1:16">
      <c r="B22" s="222" t="s">
        <v>1572</v>
      </c>
    </row>
    <row r="28" spans="1:16">
      <c r="B28" s="222"/>
    </row>
    <row r="30" spans="1:16">
      <c r="B30" s="222"/>
    </row>
    <row r="31" spans="1:16">
      <c r="B31" s="222"/>
      <c r="D31" s="274"/>
    </row>
    <row r="32" spans="1:16">
      <c r="B32" s="222"/>
      <c r="D32" s="274"/>
    </row>
  </sheetData>
  <mergeCells count="2">
    <mergeCell ref="A1:D1"/>
    <mergeCell ref="A2:D2"/>
  </mergeCells>
  <phoneticPr fontId="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6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Z82"/>
  <sheetViews>
    <sheetView view="pageBreakPreview" zoomScaleNormal="100" zoomScaleSheetLayoutView="100" workbookViewId="0">
      <selection activeCell="G40" activeCellId="8" sqref="G80 G76 G72 G68 G65 G62 G59 G56 G40"/>
    </sheetView>
  </sheetViews>
  <sheetFormatPr defaultRowHeight="12.75"/>
  <cols>
    <col min="1" max="1" width="5" style="64" customWidth="1"/>
    <col min="2" max="2" width="45.85546875" style="64" customWidth="1"/>
    <col min="3" max="3" width="18.42578125" style="167" customWidth="1"/>
    <col min="4" max="4" width="15" style="64" customWidth="1"/>
    <col min="5" max="5" width="11.28515625" style="167" bestFit="1" customWidth="1"/>
    <col min="6" max="6" width="13.140625" style="64" customWidth="1"/>
    <col min="7" max="7" width="16.5703125" style="302" customWidth="1"/>
    <col min="8" max="8" width="19.7109375" style="95" customWidth="1"/>
    <col min="9" max="9" width="24.140625" style="64" bestFit="1" customWidth="1"/>
    <col min="10" max="10" width="27.7109375" style="64" customWidth="1"/>
    <col min="11" max="11" width="23.7109375" style="55" customWidth="1"/>
    <col min="12" max="16384" width="9.140625" style="55"/>
  </cols>
  <sheetData>
    <row r="1" spans="1:26">
      <c r="A1" s="750" t="s">
        <v>338</v>
      </c>
      <c r="B1" s="750"/>
      <c r="C1" s="750"/>
      <c r="D1" s="750"/>
      <c r="E1" s="750"/>
      <c r="F1" s="750"/>
      <c r="G1" s="750"/>
      <c r="H1" s="750"/>
      <c r="I1" s="750"/>
    </row>
    <row r="2" spans="1:26">
      <c r="A2" s="67"/>
      <c r="B2" s="67"/>
      <c r="C2" s="165"/>
      <c r="D2" s="67"/>
      <c r="E2" s="165"/>
      <c r="F2" s="67"/>
      <c r="G2" s="281"/>
      <c r="H2" s="92"/>
      <c r="I2" s="67"/>
    </row>
    <row r="3" spans="1:26" ht="89.25">
      <c r="A3" s="26" t="s">
        <v>31</v>
      </c>
      <c r="B3" s="166" t="s">
        <v>45</v>
      </c>
      <c r="C3" s="166" t="s">
        <v>46</v>
      </c>
      <c r="D3" s="31" t="s">
        <v>47</v>
      </c>
      <c r="E3" s="166" t="s">
        <v>40</v>
      </c>
      <c r="F3" s="31" t="s">
        <v>48</v>
      </c>
      <c r="G3" s="123" t="s">
        <v>49</v>
      </c>
      <c r="H3" s="93" t="s">
        <v>50</v>
      </c>
      <c r="I3" s="31" t="s">
        <v>51</v>
      </c>
      <c r="J3" s="31" t="s">
        <v>52</v>
      </c>
    </row>
    <row r="4" spans="1:26">
      <c r="A4" s="747" t="s">
        <v>1</v>
      </c>
      <c r="B4" s="737"/>
      <c r="C4" s="737"/>
      <c r="D4" s="737"/>
      <c r="E4" s="737"/>
      <c r="F4" s="737"/>
      <c r="G4" s="737"/>
      <c r="H4" s="737"/>
      <c r="I4" s="737"/>
      <c r="J4" s="737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pans="1:26" s="22" customFormat="1">
      <c r="A5" s="171" t="s">
        <v>74</v>
      </c>
      <c r="B5" s="282" t="s">
        <v>1232</v>
      </c>
      <c r="C5" s="350"/>
      <c r="D5" s="225"/>
      <c r="E5" s="283">
        <v>1998</v>
      </c>
      <c r="F5" s="225"/>
      <c r="G5" s="284">
        <v>3234.59</v>
      </c>
      <c r="H5" s="225"/>
      <c r="I5" s="225"/>
      <c r="J5" s="226" t="s">
        <v>131</v>
      </c>
    </row>
    <row r="6" spans="1:26" s="22" customFormat="1">
      <c r="A6" s="171" t="s">
        <v>75</v>
      </c>
      <c r="B6" s="214" t="s">
        <v>1233</v>
      </c>
      <c r="C6" s="350"/>
      <c r="D6" s="225"/>
      <c r="E6" s="283">
        <v>1998</v>
      </c>
      <c r="F6" s="225"/>
      <c r="G6" s="284">
        <v>102547</v>
      </c>
      <c r="H6" s="225"/>
      <c r="I6" s="225"/>
      <c r="J6" s="226"/>
    </row>
    <row r="7" spans="1:26" s="22" customFormat="1">
      <c r="A7" s="171" t="s">
        <v>76</v>
      </c>
      <c r="B7" s="214" t="s">
        <v>1234</v>
      </c>
      <c r="C7" s="350"/>
      <c r="D7" s="225"/>
      <c r="E7" s="283">
        <v>1999</v>
      </c>
      <c r="F7" s="225"/>
      <c r="G7" s="284">
        <v>14215.82</v>
      </c>
      <c r="H7" s="225"/>
      <c r="I7" s="225"/>
      <c r="J7" s="226" t="s">
        <v>1235</v>
      </c>
    </row>
    <row r="8" spans="1:26" s="22" customFormat="1">
      <c r="A8" s="171" t="s">
        <v>77</v>
      </c>
      <c r="B8" s="214" t="s">
        <v>1236</v>
      </c>
      <c r="C8" s="350"/>
      <c r="D8" s="225"/>
      <c r="E8" s="283">
        <v>1999</v>
      </c>
      <c r="F8" s="225"/>
      <c r="G8" s="284">
        <v>14215.82</v>
      </c>
      <c r="H8" s="225"/>
      <c r="I8" s="225"/>
      <c r="J8" s="226" t="s">
        <v>1235</v>
      </c>
    </row>
    <row r="9" spans="1:26" s="22" customFormat="1">
      <c r="A9" s="171" t="s">
        <v>78</v>
      </c>
      <c r="B9" s="214" t="s">
        <v>1237</v>
      </c>
      <c r="C9" s="350"/>
      <c r="D9" s="225"/>
      <c r="E9" s="283">
        <v>1999</v>
      </c>
      <c r="F9" s="225"/>
      <c r="G9" s="285">
        <v>8236.16</v>
      </c>
      <c r="H9" s="225"/>
      <c r="I9" s="225"/>
      <c r="J9" s="227" t="s">
        <v>979</v>
      </c>
    </row>
    <row r="10" spans="1:26" s="22" customFormat="1">
      <c r="A10" s="171" t="s">
        <v>79</v>
      </c>
      <c r="B10" s="214" t="s">
        <v>1237</v>
      </c>
      <c r="C10" s="350"/>
      <c r="D10" s="225"/>
      <c r="E10" s="283">
        <v>1999</v>
      </c>
      <c r="F10" s="225"/>
      <c r="G10" s="285">
        <v>8236.16</v>
      </c>
      <c r="H10" s="225"/>
      <c r="I10" s="225"/>
      <c r="J10" s="227" t="s">
        <v>1238</v>
      </c>
    </row>
    <row r="11" spans="1:26" s="22" customFormat="1">
      <c r="A11" s="171" t="s">
        <v>80</v>
      </c>
      <c r="B11" s="214" t="s">
        <v>1237</v>
      </c>
      <c r="C11" s="350"/>
      <c r="D11" s="225"/>
      <c r="E11" s="283">
        <v>1999</v>
      </c>
      <c r="F11" s="225"/>
      <c r="G11" s="285">
        <v>8236.16</v>
      </c>
      <c r="H11" s="225"/>
      <c r="I11" s="225"/>
      <c r="J11" s="227" t="s">
        <v>1238</v>
      </c>
    </row>
    <row r="12" spans="1:26" s="22" customFormat="1">
      <c r="A12" s="171" t="s">
        <v>81</v>
      </c>
      <c r="B12" s="214" t="s">
        <v>1239</v>
      </c>
      <c r="C12" s="350"/>
      <c r="D12" s="225"/>
      <c r="E12" s="283">
        <v>1999</v>
      </c>
      <c r="F12" s="225"/>
      <c r="G12" s="285">
        <v>6144.71</v>
      </c>
      <c r="H12" s="225"/>
      <c r="I12" s="225"/>
      <c r="J12" s="227" t="s">
        <v>976</v>
      </c>
    </row>
    <row r="13" spans="1:26" s="22" customFormat="1">
      <c r="A13" s="171" t="s">
        <v>82</v>
      </c>
      <c r="B13" s="214" t="s">
        <v>1240</v>
      </c>
      <c r="C13" s="350"/>
      <c r="D13" s="225"/>
      <c r="E13" s="283">
        <v>2015</v>
      </c>
      <c r="F13" s="225"/>
      <c r="G13" s="285">
        <v>9157.5</v>
      </c>
      <c r="H13" s="225"/>
      <c r="I13" s="225"/>
      <c r="J13" s="227" t="s">
        <v>133</v>
      </c>
    </row>
    <row r="14" spans="1:26" s="22" customFormat="1">
      <c r="A14" s="171" t="s">
        <v>83</v>
      </c>
      <c r="B14" s="214" t="s">
        <v>1241</v>
      </c>
      <c r="C14" s="351"/>
      <c r="D14" s="226"/>
      <c r="E14" s="283">
        <v>2016</v>
      </c>
      <c r="F14" s="226"/>
      <c r="G14" s="285">
        <v>27825</v>
      </c>
      <c r="H14" s="226"/>
      <c r="I14" s="226"/>
      <c r="J14" s="227" t="s">
        <v>1242</v>
      </c>
    </row>
    <row r="15" spans="1:26" s="22" customFormat="1">
      <c r="A15" s="171" t="s">
        <v>84</v>
      </c>
      <c r="B15" s="214" t="s">
        <v>1243</v>
      </c>
      <c r="C15" s="350"/>
      <c r="D15" s="225"/>
      <c r="E15" s="283">
        <v>2008</v>
      </c>
      <c r="F15" s="225"/>
      <c r="G15" s="285">
        <v>4800</v>
      </c>
      <c r="H15" s="225"/>
      <c r="I15" s="225"/>
      <c r="J15" s="227" t="s">
        <v>985</v>
      </c>
    </row>
    <row r="16" spans="1:26" s="22" customFormat="1">
      <c r="A16" s="171" t="s">
        <v>85</v>
      </c>
      <c r="B16" s="214" t="s">
        <v>1244</v>
      </c>
      <c r="C16" s="350"/>
      <c r="D16" s="225"/>
      <c r="E16" s="283">
        <v>2008</v>
      </c>
      <c r="F16" s="225"/>
      <c r="G16" s="285">
        <v>7700.01</v>
      </c>
      <c r="H16" s="225"/>
      <c r="I16" s="225"/>
      <c r="J16" s="227" t="s">
        <v>1245</v>
      </c>
    </row>
    <row r="17" spans="1:10" s="22" customFormat="1">
      <c r="A17" s="171" t="s">
        <v>86</v>
      </c>
      <c r="B17" s="214" t="s">
        <v>1246</v>
      </c>
      <c r="C17" s="350"/>
      <c r="D17" s="225"/>
      <c r="E17" s="283">
        <v>2008</v>
      </c>
      <c r="F17" s="225"/>
      <c r="G17" s="285">
        <v>3862.02</v>
      </c>
      <c r="H17" s="225"/>
      <c r="I17" s="225"/>
      <c r="J17" s="227" t="s">
        <v>1247</v>
      </c>
    </row>
    <row r="18" spans="1:10" s="22" customFormat="1">
      <c r="A18" s="171" t="s">
        <v>87</v>
      </c>
      <c r="B18" s="214" t="s">
        <v>1246</v>
      </c>
      <c r="C18" s="350"/>
      <c r="D18" s="225"/>
      <c r="E18" s="283">
        <v>2008</v>
      </c>
      <c r="F18" s="225"/>
      <c r="G18" s="285">
        <v>8625.24</v>
      </c>
      <c r="H18" s="225"/>
      <c r="I18" s="225"/>
      <c r="J18" s="227" t="s">
        <v>1248</v>
      </c>
    </row>
    <row r="19" spans="1:10" s="22" customFormat="1">
      <c r="A19" s="171" t="s">
        <v>199</v>
      </c>
      <c r="B19" s="214" t="s">
        <v>1249</v>
      </c>
      <c r="C19" s="350"/>
      <c r="D19" s="225"/>
      <c r="E19" s="283">
        <v>2008</v>
      </c>
      <c r="F19" s="225"/>
      <c r="G19" s="285">
        <v>6955.15</v>
      </c>
      <c r="H19" s="225"/>
      <c r="I19" s="225"/>
      <c r="J19" s="227" t="s">
        <v>985</v>
      </c>
    </row>
    <row r="20" spans="1:10" s="22" customFormat="1">
      <c r="A20" s="171" t="s">
        <v>362</v>
      </c>
      <c r="B20" s="214" t="s">
        <v>1250</v>
      </c>
      <c r="C20" s="350"/>
      <c r="D20" s="225"/>
      <c r="E20" s="283">
        <v>2011</v>
      </c>
      <c r="F20" s="225"/>
      <c r="G20" s="285">
        <v>4995.57</v>
      </c>
      <c r="H20" s="225"/>
      <c r="I20" s="225"/>
      <c r="J20" s="227" t="s">
        <v>1098</v>
      </c>
    </row>
    <row r="21" spans="1:10" s="22" customFormat="1">
      <c r="A21" s="171" t="s">
        <v>363</v>
      </c>
      <c r="B21" s="214" t="s">
        <v>1251</v>
      </c>
      <c r="C21" s="350"/>
      <c r="D21" s="225"/>
      <c r="E21" s="283">
        <v>2012</v>
      </c>
      <c r="F21" s="225"/>
      <c r="G21" s="285">
        <v>23725.96</v>
      </c>
      <c r="H21" s="225"/>
      <c r="I21" s="225"/>
      <c r="J21" s="227" t="s">
        <v>984</v>
      </c>
    </row>
    <row r="22" spans="1:10" s="22" customFormat="1">
      <c r="A22" s="171" t="s">
        <v>364</v>
      </c>
      <c r="B22" s="214" t="s">
        <v>1252</v>
      </c>
      <c r="C22" s="351"/>
      <c r="D22" s="226"/>
      <c r="E22" s="283">
        <v>2010</v>
      </c>
      <c r="F22" s="226"/>
      <c r="G22" s="285">
        <v>12712.4</v>
      </c>
      <c r="H22" s="226"/>
      <c r="I22" s="226"/>
      <c r="J22" s="227"/>
    </row>
    <row r="23" spans="1:10" s="22" customFormat="1">
      <c r="A23" s="171" t="s">
        <v>365</v>
      </c>
      <c r="B23" s="214" t="s">
        <v>1253</v>
      </c>
      <c r="C23" s="351"/>
      <c r="D23" s="226"/>
      <c r="E23" s="283">
        <v>2016</v>
      </c>
      <c r="F23" s="226"/>
      <c r="G23" s="285">
        <v>33690.93</v>
      </c>
      <c r="H23" s="226"/>
      <c r="I23" s="226"/>
      <c r="J23" s="227" t="s">
        <v>1254</v>
      </c>
    </row>
    <row r="24" spans="1:10" s="22" customFormat="1">
      <c r="A24" s="171" t="s">
        <v>366</v>
      </c>
      <c r="B24" s="214" t="s">
        <v>1255</v>
      </c>
      <c r="C24" s="351"/>
      <c r="D24" s="226"/>
      <c r="E24" s="283">
        <v>2016</v>
      </c>
      <c r="F24" s="226"/>
      <c r="G24" s="285">
        <v>9000</v>
      </c>
      <c r="H24" s="226"/>
      <c r="I24" s="226"/>
      <c r="J24" s="227" t="s">
        <v>1256</v>
      </c>
    </row>
    <row r="25" spans="1:10" s="22" customFormat="1">
      <c r="A25" s="171" t="s">
        <v>367</v>
      </c>
      <c r="B25" s="214" t="s">
        <v>1257</v>
      </c>
      <c r="C25" s="351"/>
      <c r="D25" s="226"/>
      <c r="E25" s="283">
        <v>2016</v>
      </c>
      <c r="F25" s="226"/>
      <c r="G25" s="285">
        <v>3845.01</v>
      </c>
      <c r="H25" s="226"/>
      <c r="I25" s="226"/>
      <c r="J25" s="227" t="s">
        <v>1258</v>
      </c>
    </row>
    <row r="26" spans="1:10" s="22" customFormat="1">
      <c r="A26" s="171" t="s">
        <v>368</v>
      </c>
      <c r="B26" s="214" t="s">
        <v>1259</v>
      </c>
      <c r="C26" s="351"/>
      <c r="D26" s="226"/>
      <c r="E26" s="283">
        <v>2016</v>
      </c>
      <c r="F26" s="226"/>
      <c r="G26" s="285">
        <v>19999.810000000001</v>
      </c>
      <c r="H26" s="226"/>
      <c r="I26" s="226"/>
      <c r="J26" s="227" t="s">
        <v>1260</v>
      </c>
    </row>
    <row r="27" spans="1:10" s="22" customFormat="1">
      <c r="A27" s="171" t="s">
        <v>369</v>
      </c>
      <c r="B27" s="214" t="s">
        <v>1261</v>
      </c>
      <c r="C27" s="351"/>
      <c r="D27" s="226"/>
      <c r="E27" s="283">
        <v>2017</v>
      </c>
      <c r="F27" s="226"/>
      <c r="G27" s="285">
        <v>14762.26</v>
      </c>
      <c r="H27" s="226"/>
      <c r="I27" s="226"/>
      <c r="J27" s="227" t="s">
        <v>1262</v>
      </c>
    </row>
    <row r="28" spans="1:10" s="22" customFormat="1">
      <c r="A28" s="171" t="s">
        <v>370</v>
      </c>
      <c r="B28" s="214" t="s">
        <v>1263</v>
      </c>
      <c r="C28" s="350"/>
      <c r="D28" s="225"/>
      <c r="E28" s="283">
        <v>2007</v>
      </c>
      <c r="F28" s="225"/>
      <c r="G28" s="285">
        <v>3187.5</v>
      </c>
      <c r="H28" s="225"/>
      <c r="I28" s="225"/>
      <c r="J28" s="225"/>
    </row>
    <row r="29" spans="1:10" s="22" customFormat="1">
      <c r="A29" s="171" t="s">
        <v>371</v>
      </c>
      <c r="B29" s="214" t="s">
        <v>1263</v>
      </c>
      <c r="C29" s="350"/>
      <c r="D29" s="225"/>
      <c r="E29" s="283">
        <v>2007</v>
      </c>
      <c r="F29" s="225"/>
      <c r="G29" s="285">
        <v>3568.5</v>
      </c>
      <c r="H29" s="225"/>
      <c r="I29" s="225"/>
      <c r="J29" s="225"/>
    </row>
    <row r="30" spans="1:10" s="22" customFormat="1">
      <c r="A30" s="171" t="s">
        <v>372</v>
      </c>
      <c r="B30" s="214" t="s">
        <v>1264</v>
      </c>
      <c r="C30" s="350"/>
      <c r="D30" s="225"/>
      <c r="E30" s="283">
        <v>1999</v>
      </c>
      <c r="F30" s="225"/>
      <c r="G30" s="285">
        <v>3747.48</v>
      </c>
      <c r="H30" s="225"/>
      <c r="I30" s="225"/>
      <c r="J30" s="225"/>
    </row>
    <row r="31" spans="1:10" s="70" customFormat="1">
      <c r="A31" s="683" t="s">
        <v>373</v>
      </c>
      <c r="B31" s="214" t="s">
        <v>1265</v>
      </c>
      <c r="C31" s="352"/>
      <c r="D31" s="226"/>
      <c r="E31" s="214">
        <v>2010</v>
      </c>
      <c r="F31" s="276"/>
      <c r="G31" s="285">
        <v>3997</v>
      </c>
      <c r="H31" s="228"/>
      <c r="I31" s="276"/>
      <c r="J31" s="277"/>
    </row>
    <row r="32" spans="1:10" s="70" customFormat="1">
      <c r="A32" s="683" t="s">
        <v>374</v>
      </c>
      <c r="B32" s="214" t="s">
        <v>1266</v>
      </c>
      <c r="C32" s="684"/>
      <c r="D32" s="685"/>
      <c r="E32" s="214">
        <v>2010</v>
      </c>
      <c r="F32" s="276"/>
      <c r="G32" s="285">
        <v>7347</v>
      </c>
      <c r="H32" s="228"/>
      <c r="I32" s="276"/>
      <c r="J32" s="277" t="s">
        <v>1275</v>
      </c>
    </row>
    <row r="33" spans="1:26" s="70" customFormat="1">
      <c r="A33" s="683" t="s">
        <v>375</v>
      </c>
      <c r="B33" s="214" t="s">
        <v>1266</v>
      </c>
      <c r="C33" s="352"/>
      <c r="D33" s="286"/>
      <c r="E33" s="214">
        <v>2010</v>
      </c>
      <c r="F33" s="276"/>
      <c r="G33" s="285">
        <v>5000</v>
      </c>
      <c r="H33" s="228"/>
      <c r="I33" s="276"/>
      <c r="J33" s="277" t="s">
        <v>1276</v>
      </c>
    </row>
    <row r="34" spans="1:26" s="70" customFormat="1">
      <c r="A34" s="683" t="s">
        <v>376</v>
      </c>
      <c r="B34" s="214" t="s">
        <v>1267</v>
      </c>
      <c r="C34" s="352"/>
      <c r="D34" s="286"/>
      <c r="E34" s="214">
        <v>2011</v>
      </c>
      <c r="F34" s="276"/>
      <c r="G34" s="285">
        <v>6999</v>
      </c>
      <c r="H34" s="228"/>
      <c r="I34" s="276"/>
      <c r="J34" s="277" t="s">
        <v>1277</v>
      </c>
    </row>
    <row r="35" spans="1:26" s="70" customFormat="1">
      <c r="A35" s="683" t="s">
        <v>377</v>
      </c>
      <c r="B35" s="214" t="s">
        <v>1268</v>
      </c>
      <c r="C35" s="352"/>
      <c r="D35" s="286"/>
      <c r="E35" s="214">
        <v>2016</v>
      </c>
      <c r="F35" s="276"/>
      <c r="G35" s="285">
        <v>7999</v>
      </c>
      <c r="H35" s="228"/>
      <c r="I35" s="276"/>
      <c r="J35" s="277" t="s">
        <v>2323</v>
      </c>
    </row>
    <row r="36" spans="1:26" s="70" customFormat="1">
      <c r="A36" s="683" t="s">
        <v>378</v>
      </c>
      <c r="B36" s="214" t="s">
        <v>1269</v>
      </c>
      <c r="C36" s="352"/>
      <c r="D36" s="286"/>
      <c r="E36" s="214">
        <v>2018</v>
      </c>
      <c r="F36" s="276"/>
      <c r="G36" s="285">
        <v>8200</v>
      </c>
      <c r="H36" s="228"/>
      <c r="I36" s="276"/>
      <c r="J36" s="277" t="s">
        <v>1054</v>
      </c>
    </row>
    <row r="37" spans="1:26" s="70" customFormat="1">
      <c r="A37" s="683" t="s">
        <v>379</v>
      </c>
      <c r="B37" s="214" t="s">
        <v>1270</v>
      </c>
      <c r="C37" s="352"/>
      <c r="D37" s="286"/>
      <c r="E37" s="214">
        <v>2018</v>
      </c>
      <c r="F37" s="276"/>
      <c r="G37" s="285">
        <v>22940.1</v>
      </c>
      <c r="H37" s="228"/>
      <c r="I37" s="276"/>
      <c r="J37" s="278" t="s">
        <v>1271</v>
      </c>
    </row>
    <row r="38" spans="1:26" s="70" customFormat="1">
      <c r="A38" s="683" t="s">
        <v>380</v>
      </c>
      <c r="B38" s="214" t="s">
        <v>1272</v>
      </c>
      <c r="C38" s="352"/>
      <c r="D38" s="286"/>
      <c r="E38" s="214">
        <v>2019</v>
      </c>
      <c r="F38" s="276"/>
      <c r="G38" s="285">
        <v>9990</v>
      </c>
      <c r="H38" s="228"/>
      <c r="I38" s="276"/>
      <c r="J38" s="278" t="s">
        <v>1278</v>
      </c>
    </row>
    <row r="39" spans="1:26" s="70" customFormat="1">
      <c r="A39" s="683" t="s">
        <v>381</v>
      </c>
      <c r="B39" s="214" t="s">
        <v>1273</v>
      </c>
      <c r="C39" s="352"/>
      <c r="D39" s="286"/>
      <c r="E39" s="214">
        <v>2019</v>
      </c>
      <c r="F39" s="276"/>
      <c r="G39" s="285">
        <v>9999</v>
      </c>
      <c r="H39" s="228"/>
      <c r="I39" s="276"/>
      <c r="J39" s="278" t="s">
        <v>1279</v>
      </c>
    </row>
    <row r="40" spans="1:26" s="22" customFormat="1">
      <c r="A40" s="748" t="s">
        <v>29</v>
      </c>
      <c r="B40" s="749"/>
      <c r="C40" s="749"/>
      <c r="D40" s="749"/>
      <c r="E40" s="749"/>
      <c r="F40" s="749"/>
      <c r="G40" s="287">
        <f>SUM(G5:G39)</f>
        <v>449697.86</v>
      </c>
      <c r="H40" s="94"/>
      <c r="I40" s="91"/>
      <c r="J40" s="91"/>
      <c r="K40" s="63"/>
    </row>
    <row r="41" spans="1:26">
      <c r="A41" s="747" t="s">
        <v>3</v>
      </c>
      <c r="B41" s="737"/>
      <c r="C41" s="737"/>
      <c r="D41" s="737"/>
      <c r="E41" s="737"/>
      <c r="F41" s="737"/>
      <c r="G41" s="737"/>
      <c r="H41" s="737"/>
      <c r="I41" s="737"/>
      <c r="J41" s="737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</row>
    <row r="42" spans="1:26" s="22" customFormat="1">
      <c r="A42" s="171" t="s">
        <v>74</v>
      </c>
      <c r="B42" s="235" t="s">
        <v>2098</v>
      </c>
      <c r="C42" s="648"/>
      <c r="D42" s="649"/>
      <c r="E42" s="370"/>
      <c r="F42" s="236"/>
      <c r="G42" s="378">
        <v>8899</v>
      </c>
      <c r="H42" s="236"/>
      <c r="I42" s="237" t="s">
        <v>129</v>
      </c>
      <c r="J42" s="236" t="s">
        <v>1275</v>
      </c>
    </row>
    <row r="43" spans="1:26" s="22" customFormat="1">
      <c r="A43" s="171" t="s">
        <v>75</v>
      </c>
      <c r="B43" s="238" t="s">
        <v>1332</v>
      </c>
      <c r="C43" s="650"/>
      <c r="D43" s="650"/>
      <c r="E43" s="239"/>
      <c r="F43" s="239"/>
      <c r="G43" s="371">
        <v>9394</v>
      </c>
      <c r="H43" s="239"/>
      <c r="I43" s="240" t="s">
        <v>129</v>
      </c>
      <c r="J43" s="239" t="s">
        <v>1333</v>
      </c>
    </row>
    <row r="44" spans="1:26" s="22" customFormat="1">
      <c r="A44" s="171" t="s">
        <v>76</v>
      </c>
      <c r="B44" s="241" t="s">
        <v>1334</v>
      </c>
      <c r="C44" s="651"/>
      <c r="D44" s="652"/>
      <c r="E44" s="372"/>
      <c r="F44" s="372"/>
      <c r="G44" s="373">
        <v>6795.4</v>
      </c>
      <c r="H44" s="372"/>
      <c r="I44" s="374" t="s">
        <v>129</v>
      </c>
      <c r="J44" s="372" t="s">
        <v>1331</v>
      </c>
    </row>
    <row r="45" spans="1:26" s="22" customFormat="1">
      <c r="A45" s="171" t="s">
        <v>77</v>
      </c>
      <c r="B45" s="242" t="s">
        <v>1335</v>
      </c>
      <c r="C45" s="653"/>
      <c r="D45" s="654"/>
      <c r="E45" s="239"/>
      <c r="F45" s="239"/>
      <c r="G45" s="375">
        <v>68481.41</v>
      </c>
      <c r="H45" s="239"/>
      <c r="I45" s="240" t="s">
        <v>129</v>
      </c>
      <c r="J45" s="239" t="s">
        <v>1336</v>
      </c>
    </row>
    <row r="46" spans="1:26" s="22" customFormat="1">
      <c r="A46" s="171" t="s">
        <v>78</v>
      </c>
      <c r="B46" s="242" t="s">
        <v>1337</v>
      </c>
      <c r="C46" s="655"/>
      <c r="D46" s="655"/>
      <c r="E46" s="372"/>
      <c r="F46" s="372"/>
      <c r="G46" s="373">
        <v>33518.589999999997</v>
      </c>
      <c r="H46" s="372"/>
      <c r="I46" s="374" t="s">
        <v>129</v>
      </c>
      <c r="J46" s="239" t="s">
        <v>1336</v>
      </c>
    </row>
    <row r="47" spans="1:26" s="22" customFormat="1">
      <c r="A47" s="171" t="s">
        <v>79</v>
      </c>
      <c r="B47" s="242" t="s">
        <v>1338</v>
      </c>
      <c r="C47" s="653"/>
      <c r="D47" s="653"/>
      <c r="E47" s="239"/>
      <c r="F47" s="239"/>
      <c r="G47" s="375">
        <v>45247.42</v>
      </c>
      <c r="H47" s="239"/>
      <c r="I47" s="240" t="s">
        <v>129</v>
      </c>
      <c r="J47" s="239" t="s">
        <v>1339</v>
      </c>
    </row>
    <row r="48" spans="1:26" s="22" customFormat="1">
      <c r="A48" s="171" t="s">
        <v>80</v>
      </c>
      <c r="B48" s="238" t="s">
        <v>1340</v>
      </c>
      <c r="C48" s="656"/>
      <c r="D48" s="656"/>
      <c r="E48" s="372"/>
      <c r="F48" s="372"/>
      <c r="G48" s="373">
        <v>94491.38</v>
      </c>
      <c r="H48" s="372"/>
      <c r="I48" s="374" t="s">
        <v>129</v>
      </c>
      <c r="J48" s="372" t="s">
        <v>1336</v>
      </c>
    </row>
    <row r="49" spans="1:26" s="22" customFormat="1">
      <c r="A49" s="171" t="s">
        <v>81</v>
      </c>
      <c r="B49" s="238" t="s">
        <v>1341</v>
      </c>
      <c r="C49" s="656"/>
      <c r="D49" s="656"/>
      <c r="E49" s="239"/>
      <c r="F49" s="239"/>
      <c r="G49" s="375">
        <v>4762.68</v>
      </c>
      <c r="H49" s="239"/>
      <c r="I49" s="240" t="s">
        <v>129</v>
      </c>
      <c r="J49" s="239" t="s">
        <v>1336</v>
      </c>
    </row>
    <row r="50" spans="1:26" s="22" customFormat="1">
      <c r="A50" s="171" t="s">
        <v>82</v>
      </c>
      <c r="B50" s="238" t="s">
        <v>1342</v>
      </c>
      <c r="C50" s="657"/>
      <c r="D50" s="658"/>
      <c r="E50" s="376"/>
      <c r="F50" s="376"/>
      <c r="G50" s="372">
        <v>6602.47</v>
      </c>
      <c r="H50" s="376"/>
      <c r="I50" s="374" t="s">
        <v>129</v>
      </c>
      <c r="J50" s="372" t="s">
        <v>1343</v>
      </c>
    </row>
    <row r="51" spans="1:26" s="22" customFormat="1">
      <c r="A51" s="171" t="s">
        <v>83</v>
      </c>
      <c r="B51" s="243" t="s">
        <v>1344</v>
      </c>
      <c r="C51" s="659"/>
      <c r="D51" s="658"/>
      <c r="E51" s="244"/>
      <c r="F51" s="244"/>
      <c r="G51" s="239">
        <v>17738.939999999999</v>
      </c>
      <c r="H51" s="244"/>
      <c r="I51" s="240" t="s">
        <v>129</v>
      </c>
      <c r="J51" s="239" t="s">
        <v>1336</v>
      </c>
    </row>
    <row r="52" spans="1:26" s="22" customFormat="1">
      <c r="A52" s="171" t="s">
        <v>84</v>
      </c>
      <c r="B52" s="238" t="s">
        <v>1345</v>
      </c>
      <c r="C52" s="660"/>
      <c r="D52" s="658"/>
      <c r="E52" s="244"/>
      <c r="F52" s="244"/>
      <c r="G52" s="377">
        <v>1415.99</v>
      </c>
      <c r="H52" s="244"/>
      <c r="I52" s="240" t="s">
        <v>129</v>
      </c>
      <c r="J52" s="239" t="s">
        <v>1331</v>
      </c>
    </row>
    <row r="53" spans="1:26" s="70" customFormat="1">
      <c r="A53" s="171" t="s">
        <v>85</v>
      </c>
      <c r="B53" s="245" t="s">
        <v>1346</v>
      </c>
      <c r="C53" s="660"/>
      <c r="D53" s="658"/>
      <c r="E53" s="244"/>
      <c r="F53" s="244"/>
      <c r="G53" s="377">
        <v>14439.02</v>
      </c>
      <c r="H53" s="244"/>
      <c r="I53" s="240" t="s">
        <v>129</v>
      </c>
      <c r="J53" s="239" t="s">
        <v>1333</v>
      </c>
    </row>
    <row r="54" spans="1:26" s="22" customFormat="1">
      <c r="A54" s="171" t="s">
        <v>86</v>
      </c>
      <c r="B54" s="245" t="s">
        <v>2099</v>
      </c>
      <c r="C54" s="660"/>
      <c r="D54" s="658"/>
      <c r="E54" s="244"/>
      <c r="F54" s="244"/>
      <c r="G54" s="377">
        <v>15376</v>
      </c>
      <c r="H54" s="244"/>
      <c r="I54" s="240" t="s">
        <v>129</v>
      </c>
      <c r="J54" s="236" t="s">
        <v>1275</v>
      </c>
    </row>
    <row r="55" spans="1:26" s="22" customFormat="1">
      <c r="A55" s="171" t="s">
        <v>87</v>
      </c>
      <c r="B55" s="245" t="s">
        <v>1347</v>
      </c>
      <c r="C55" s="660"/>
      <c r="D55" s="658"/>
      <c r="E55" s="244"/>
      <c r="F55" s="244"/>
      <c r="G55" s="377">
        <v>2688</v>
      </c>
      <c r="H55" s="244"/>
      <c r="I55" s="240" t="s">
        <v>129</v>
      </c>
      <c r="J55" s="239" t="s">
        <v>1336</v>
      </c>
    </row>
    <row r="56" spans="1:26" s="22" customFormat="1">
      <c r="A56" s="748" t="s">
        <v>29</v>
      </c>
      <c r="B56" s="749"/>
      <c r="C56" s="749"/>
      <c r="D56" s="749"/>
      <c r="E56" s="749"/>
      <c r="F56" s="749"/>
      <c r="G56" s="287">
        <f>SUM(G42:G55)</f>
        <v>329850.3</v>
      </c>
      <c r="H56" s="94">
        <v>329850.3</v>
      </c>
      <c r="I56" s="91"/>
      <c r="J56" s="91"/>
      <c r="K56" s="63"/>
    </row>
    <row r="57" spans="1:26">
      <c r="A57" s="747" t="s">
        <v>6</v>
      </c>
      <c r="B57" s="737"/>
      <c r="C57" s="737"/>
      <c r="D57" s="737"/>
      <c r="E57" s="737"/>
      <c r="F57" s="737"/>
      <c r="G57" s="737"/>
      <c r="H57" s="737"/>
      <c r="I57" s="737"/>
      <c r="J57" s="737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 spans="1:26" s="22" customFormat="1">
      <c r="A58" s="171" t="s">
        <v>74</v>
      </c>
      <c r="B58" s="334" t="s">
        <v>1941</v>
      </c>
      <c r="C58" s="661">
        <v>7765219</v>
      </c>
      <c r="D58" s="662" t="s">
        <v>1942</v>
      </c>
      <c r="E58" s="337">
        <v>2019</v>
      </c>
      <c r="F58" s="336" t="s">
        <v>1943</v>
      </c>
      <c r="G58" s="336">
        <v>138375</v>
      </c>
      <c r="H58" s="336"/>
      <c r="I58" s="335" t="s">
        <v>129</v>
      </c>
      <c r="J58" s="158"/>
    </row>
    <row r="59" spans="1:26" s="22" customFormat="1">
      <c r="A59" s="748" t="s">
        <v>29</v>
      </c>
      <c r="B59" s="749"/>
      <c r="C59" s="749"/>
      <c r="D59" s="749"/>
      <c r="E59" s="749"/>
      <c r="F59" s="749"/>
      <c r="G59" s="287">
        <f>SUM(G58:G58)</f>
        <v>138375</v>
      </c>
      <c r="H59" s="94"/>
      <c r="I59" s="91"/>
      <c r="J59" s="91"/>
      <c r="K59" s="63"/>
    </row>
    <row r="60" spans="1:26">
      <c r="A60" s="747" t="s">
        <v>125</v>
      </c>
      <c r="B60" s="737"/>
      <c r="C60" s="737"/>
      <c r="D60" s="737"/>
      <c r="E60" s="737"/>
      <c r="F60" s="737"/>
      <c r="G60" s="737"/>
      <c r="H60" s="737"/>
      <c r="I60" s="737"/>
      <c r="J60" s="737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 spans="1:26" s="22" customFormat="1">
      <c r="A61" s="171" t="s">
        <v>74</v>
      </c>
      <c r="B61" s="288" t="s">
        <v>1472</v>
      </c>
      <c r="C61" s="353" t="s">
        <v>1473</v>
      </c>
      <c r="D61" s="164"/>
      <c r="E61" s="89" t="s">
        <v>1474</v>
      </c>
      <c r="F61" s="168"/>
      <c r="G61" s="289">
        <v>44489.599999999999</v>
      </c>
      <c r="H61" s="80"/>
      <c r="I61" s="156"/>
      <c r="J61" s="158"/>
    </row>
    <row r="62" spans="1:26" s="22" customFormat="1">
      <c r="A62" s="748" t="s">
        <v>29</v>
      </c>
      <c r="B62" s="749"/>
      <c r="C62" s="749"/>
      <c r="D62" s="749"/>
      <c r="E62" s="749"/>
      <c r="F62" s="749"/>
      <c r="G62" s="287">
        <f>SUM(G61:G61)</f>
        <v>44489.599999999999</v>
      </c>
      <c r="H62" s="94"/>
      <c r="I62" s="91"/>
      <c r="J62" s="91"/>
      <c r="K62" s="63"/>
    </row>
    <row r="63" spans="1:26">
      <c r="A63" s="747" t="s">
        <v>8</v>
      </c>
      <c r="B63" s="737"/>
      <c r="C63" s="737"/>
      <c r="D63" s="737"/>
      <c r="E63" s="737"/>
      <c r="F63" s="737"/>
      <c r="G63" s="737"/>
      <c r="H63" s="737"/>
      <c r="I63" s="737"/>
      <c r="J63" s="737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 spans="1:26" s="22" customFormat="1" ht="25.5">
      <c r="A64" s="171" t="s">
        <v>74</v>
      </c>
      <c r="B64" s="290" t="s">
        <v>2036</v>
      </c>
      <c r="C64" s="661"/>
      <c r="D64" s="291"/>
      <c r="E64" s="344">
        <v>2013</v>
      </c>
      <c r="F64" s="345" t="s">
        <v>2037</v>
      </c>
      <c r="G64" s="345">
        <v>26000</v>
      </c>
      <c r="H64" s="345" t="s">
        <v>128</v>
      </c>
      <c r="I64" s="345" t="s">
        <v>2038</v>
      </c>
      <c r="J64" s="346" t="s">
        <v>2039</v>
      </c>
    </row>
    <row r="65" spans="1:26" s="22" customFormat="1">
      <c r="A65" s="748" t="s">
        <v>29</v>
      </c>
      <c r="B65" s="749"/>
      <c r="C65" s="749"/>
      <c r="D65" s="749"/>
      <c r="E65" s="749"/>
      <c r="F65" s="749"/>
      <c r="G65" s="287">
        <f>SUM(G64:G64)</f>
        <v>26000</v>
      </c>
      <c r="H65" s="94"/>
      <c r="I65" s="91"/>
      <c r="J65" s="91"/>
      <c r="K65" s="63"/>
    </row>
    <row r="66" spans="1:26">
      <c r="A66" s="747" t="s">
        <v>120</v>
      </c>
      <c r="B66" s="737"/>
      <c r="C66" s="737"/>
      <c r="D66" s="737"/>
      <c r="E66" s="737"/>
      <c r="F66" s="737"/>
      <c r="G66" s="737"/>
      <c r="H66" s="737"/>
      <c r="I66" s="737"/>
      <c r="J66" s="737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spans="1:26" s="22" customFormat="1" ht="25.5">
      <c r="A67" s="171" t="s">
        <v>74</v>
      </c>
      <c r="B67" s="290" t="s">
        <v>2089</v>
      </c>
      <c r="C67" s="661">
        <v>180371208</v>
      </c>
      <c r="D67" s="291" t="s">
        <v>2090</v>
      </c>
      <c r="E67" s="349">
        <v>2018</v>
      </c>
      <c r="F67" s="345" t="s">
        <v>2091</v>
      </c>
      <c r="G67" s="345">
        <v>62190.8</v>
      </c>
      <c r="H67" s="345"/>
      <c r="I67" s="345" t="s">
        <v>361</v>
      </c>
      <c r="J67" s="345" t="s">
        <v>2092</v>
      </c>
    </row>
    <row r="68" spans="1:26" s="22" customFormat="1">
      <c r="A68" s="748" t="s">
        <v>29</v>
      </c>
      <c r="B68" s="749"/>
      <c r="C68" s="749"/>
      <c r="D68" s="749"/>
      <c r="E68" s="749"/>
      <c r="F68" s="749"/>
      <c r="G68" s="287">
        <f>SUM(G67:G67)</f>
        <v>62190.8</v>
      </c>
      <c r="H68" s="94"/>
      <c r="I68" s="91"/>
      <c r="J68" s="91"/>
      <c r="K68" s="63"/>
    </row>
    <row r="69" spans="1:26" s="22" customFormat="1" ht="12" customHeight="1">
      <c r="A69" s="747" t="s">
        <v>10</v>
      </c>
      <c r="B69" s="737"/>
      <c r="C69" s="737"/>
      <c r="D69" s="737"/>
      <c r="E69" s="737"/>
      <c r="F69" s="737"/>
      <c r="G69" s="737"/>
      <c r="H69" s="737"/>
      <c r="I69" s="737"/>
      <c r="J69" s="737"/>
      <c r="K69" s="63"/>
    </row>
    <row r="70" spans="1:26" s="22" customFormat="1" ht="25.5">
      <c r="A70" s="171" t="s">
        <v>74</v>
      </c>
      <c r="B70" s="290" t="s">
        <v>1530</v>
      </c>
      <c r="C70" s="354" t="s">
        <v>1531</v>
      </c>
      <c r="D70" s="291"/>
      <c r="E70" s="292">
        <v>2015</v>
      </c>
      <c r="F70" s="303" t="s">
        <v>1532</v>
      </c>
      <c r="G70" s="293">
        <v>100737</v>
      </c>
      <c r="H70" s="156"/>
      <c r="I70" s="280" t="s">
        <v>129</v>
      </c>
      <c r="J70" s="280" t="s">
        <v>1537</v>
      </c>
    </row>
    <row r="71" spans="1:26" s="22" customFormat="1" ht="25.5">
      <c r="A71" s="171" t="s">
        <v>75</v>
      </c>
      <c r="B71" s="294" t="s">
        <v>1533</v>
      </c>
      <c r="C71" s="355" t="s">
        <v>1534</v>
      </c>
      <c r="D71" s="250" t="s">
        <v>1535</v>
      </c>
      <c r="E71" s="295">
        <v>2014</v>
      </c>
      <c r="F71" s="304" t="s">
        <v>1536</v>
      </c>
      <c r="G71" s="296">
        <v>73554</v>
      </c>
      <c r="H71" s="156"/>
      <c r="I71" s="251" t="s">
        <v>129</v>
      </c>
      <c r="J71" s="280" t="s">
        <v>1537</v>
      </c>
    </row>
    <row r="72" spans="1:26" s="22" customFormat="1">
      <c r="A72" s="748" t="s">
        <v>29</v>
      </c>
      <c r="B72" s="749"/>
      <c r="C72" s="749"/>
      <c r="D72" s="749"/>
      <c r="E72" s="749"/>
      <c r="F72" s="749"/>
      <c r="G72" s="287">
        <f>SUM(G70:G71)</f>
        <v>174291</v>
      </c>
      <c r="H72" s="94"/>
      <c r="I72" s="91"/>
      <c r="J72" s="91"/>
      <c r="K72" s="63"/>
    </row>
    <row r="73" spans="1:26" s="22" customFormat="1" ht="12" customHeight="1">
      <c r="A73" s="747" t="s">
        <v>14</v>
      </c>
      <c r="B73" s="737"/>
      <c r="C73" s="737"/>
      <c r="D73" s="737"/>
      <c r="E73" s="737"/>
      <c r="F73" s="737"/>
      <c r="G73" s="737"/>
      <c r="H73" s="737"/>
      <c r="I73" s="737"/>
      <c r="J73" s="737"/>
      <c r="K73" s="63"/>
    </row>
    <row r="74" spans="1:26" s="22" customFormat="1">
      <c r="A74" s="171" t="s">
        <v>74</v>
      </c>
      <c r="B74" s="297" t="s">
        <v>1607</v>
      </c>
      <c r="C74" s="354"/>
      <c r="D74" s="291"/>
      <c r="E74" s="298">
        <v>2009</v>
      </c>
      <c r="F74" s="279"/>
      <c r="G74" s="293">
        <v>14600</v>
      </c>
      <c r="H74" s="156"/>
      <c r="I74" s="156"/>
      <c r="J74" s="158"/>
    </row>
    <row r="75" spans="1:26" s="22" customFormat="1">
      <c r="A75" s="171" t="s">
        <v>75</v>
      </c>
      <c r="B75" s="299" t="s">
        <v>1608</v>
      </c>
      <c r="C75" s="355"/>
      <c r="D75" s="250" t="s">
        <v>1609</v>
      </c>
      <c r="E75" s="300">
        <v>2015</v>
      </c>
      <c r="F75" s="251"/>
      <c r="G75" s="296">
        <v>23965.5</v>
      </c>
      <c r="H75" s="156"/>
      <c r="I75" s="156"/>
      <c r="J75" s="158"/>
    </row>
    <row r="76" spans="1:26" s="22" customFormat="1">
      <c r="A76" s="748" t="s">
        <v>29</v>
      </c>
      <c r="B76" s="749"/>
      <c r="C76" s="749"/>
      <c r="D76" s="749"/>
      <c r="E76" s="749"/>
      <c r="F76" s="749"/>
      <c r="G76" s="287">
        <f>SUM(G74:G75)</f>
        <v>38565.5</v>
      </c>
      <c r="H76" s="94"/>
      <c r="I76" s="91"/>
      <c r="J76" s="91"/>
      <c r="K76" s="63"/>
    </row>
    <row r="77" spans="1:26" s="22" customFormat="1" ht="12" customHeight="1">
      <c r="A77" s="747" t="s">
        <v>137</v>
      </c>
      <c r="B77" s="737"/>
      <c r="C77" s="737"/>
      <c r="D77" s="737"/>
      <c r="E77" s="737"/>
      <c r="F77" s="737"/>
      <c r="G77" s="737"/>
      <c r="H77" s="737"/>
      <c r="I77" s="737"/>
      <c r="J77" s="737"/>
      <c r="K77" s="63"/>
    </row>
    <row r="78" spans="1:26" s="22" customFormat="1" ht="25.5">
      <c r="A78" s="171" t="s">
        <v>74</v>
      </c>
      <c r="B78" s="290" t="s">
        <v>2313</v>
      </c>
      <c r="C78" s="663" t="s">
        <v>2314</v>
      </c>
      <c r="D78" s="291" t="s">
        <v>2315</v>
      </c>
      <c r="E78" s="644" t="s">
        <v>2316</v>
      </c>
      <c r="F78" s="345" t="s">
        <v>2317</v>
      </c>
      <c r="G78" s="345">
        <v>8062.73</v>
      </c>
      <c r="H78" s="345"/>
      <c r="I78" s="345" t="s">
        <v>129</v>
      </c>
      <c r="J78" s="645" t="s">
        <v>2226</v>
      </c>
    </row>
    <row r="79" spans="1:26" s="22" customFormat="1" ht="25.5">
      <c r="A79" s="171" t="s">
        <v>75</v>
      </c>
      <c r="B79" s="294" t="s">
        <v>2318</v>
      </c>
      <c r="C79" s="250" t="s">
        <v>2319</v>
      </c>
      <c r="D79" s="250"/>
      <c r="E79" s="646">
        <v>2017</v>
      </c>
      <c r="F79" s="647" t="s">
        <v>2320</v>
      </c>
      <c r="G79" s="244">
        <v>3718.4</v>
      </c>
      <c r="H79" s="244"/>
      <c r="I79" s="345" t="s">
        <v>129</v>
      </c>
      <c r="J79" s="645" t="s">
        <v>2226</v>
      </c>
    </row>
    <row r="80" spans="1:26" s="22" customFormat="1">
      <c r="A80" s="748" t="s">
        <v>29</v>
      </c>
      <c r="B80" s="749"/>
      <c r="C80" s="749"/>
      <c r="D80" s="749"/>
      <c r="E80" s="749"/>
      <c r="F80" s="749"/>
      <c r="G80" s="287">
        <f>SUM(G78:G79)</f>
        <v>11781.13</v>
      </c>
      <c r="H80" s="94"/>
      <c r="I80" s="91"/>
      <c r="J80" s="91"/>
      <c r="K80" s="63"/>
    </row>
    <row r="82" spans="2:7">
      <c r="B82" s="84"/>
      <c r="C82" s="356"/>
      <c r="D82" s="84"/>
      <c r="E82" s="60"/>
      <c r="F82" s="198" t="s">
        <v>29</v>
      </c>
      <c r="G82" s="301">
        <f>G40+G56+G59+G62+G65+G72+G76+G80+G68</f>
        <v>1275241.1899999997</v>
      </c>
    </row>
  </sheetData>
  <mergeCells count="19">
    <mergeCell ref="A1:I1"/>
    <mergeCell ref="A4:J4"/>
    <mergeCell ref="A41:J41"/>
    <mergeCell ref="A40:F40"/>
    <mergeCell ref="A56:F56"/>
    <mergeCell ref="A60:J60"/>
    <mergeCell ref="A62:F62"/>
    <mergeCell ref="A63:J63"/>
    <mergeCell ref="A57:J57"/>
    <mergeCell ref="A59:F59"/>
    <mergeCell ref="A77:J77"/>
    <mergeCell ref="A80:F80"/>
    <mergeCell ref="A65:F65"/>
    <mergeCell ref="A73:J73"/>
    <mergeCell ref="A76:F76"/>
    <mergeCell ref="A66:J66"/>
    <mergeCell ref="A68:F68"/>
    <mergeCell ref="A72:F72"/>
    <mergeCell ref="A69:J69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30"/>
  <sheetViews>
    <sheetView topLeftCell="A22" zoomScaleNormal="100" workbookViewId="0">
      <selection activeCell="C41" sqref="C41"/>
    </sheetView>
  </sheetViews>
  <sheetFormatPr defaultRowHeight="12.75"/>
  <cols>
    <col min="1" max="1" width="4.140625" style="13" customWidth="1"/>
    <col min="2" max="2" width="53.28515625" style="33" customWidth="1"/>
    <col min="3" max="3" width="41.28515625" style="13" customWidth="1"/>
    <col min="4" max="16384" width="9.140625" style="33"/>
  </cols>
  <sheetData>
    <row r="1" spans="1:5" ht="15" customHeight="1">
      <c r="A1" s="755" t="s">
        <v>339</v>
      </c>
      <c r="B1" s="755"/>
      <c r="C1" s="755"/>
    </row>
    <row r="2" spans="1:5">
      <c r="B2" s="34"/>
    </row>
    <row r="3" spans="1:5" ht="65.25" customHeight="1">
      <c r="A3" s="756" t="s">
        <v>340</v>
      </c>
      <c r="B3" s="756"/>
      <c r="C3" s="756"/>
    </row>
    <row r="4" spans="1:5" ht="15.75">
      <c r="A4" s="35"/>
      <c r="B4" s="35"/>
      <c r="C4" s="35"/>
    </row>
    <row r="6" spans="1:5" s="37" customFormat="1" ht="24">
      <c r="A6" s="4" t="s">
        <v>38</v>
      </c>
      <c r="B6" s="4" t="s">
        <v>42</v>
      </c>
      <c r="C6" s="38" t="s">
        <v>43</v>
      </c>
      <c r="E6" s="49"/>
    </row>
    <row r="7" spans="1:5" s="36" customFormat="1" ht="12">
      <c r="A7" s="751" t="s">
        <v>3</v>
      </c>
      <c r="B7" s="751"/>
      <c r="C7" s="751"/>
    </row>
    <row r="8" spans="1:5">
      <c r="A8" s="172" t="s">
        <v>74</v>
      </c>
      <c r="B8" s="48" t="s">
        <v>168</v>
      </c>
      <c r="C8" s="47" t="s">
        <v>169</v>
      </c>
    </row>
    <row r="9" spans="1:5">
      <c r="A9" s="172" t="s">
        <v>75</v>
      </c>
      <c r="B9" s="48" t="s">
        <v>165</v>
      </c>
      <c r="C9" s="47" t="s">
        <v>163</v>
      </c>
    </row>
    <row r="10" spans="1:5">
      <c r="A10" s="172" t="s">
        <v>76</v>
      </c>
      <c r="B10" s="48" t="s">
        <v>164</v>
      </c>
      <c r="C10" s="47" t="s">
        <v>163</v>
      </c>
    </row>
    <row r="11" spans="1:5">
      <c r="A11" s="172" t="s">
        <v>77</v>
      </c>
      <c r="B11" s="48" t="s">
        <v>166</v>
      </c>
      <c r="C11" s="47" t="s">
        <v>167</v>
      </c>
    </row>
    <row r="12" spans="1:5" s="36" customFormat="1" ht="12">
      <c r="A12" s="752" t="s">
        <v>72</v>
      </c>
      <c r="B12" s="753"/>
      <c r="C12" s="754"/>
    </row>
    <row r="13" spans="1:5">
      <c r="A13" s="172" t="s">
        <v>74</v>
      </c>
      <c r="B13" s="330" t="s">
        <v>148</v>
      </c>
      <c r="C13" s="331" t="s">
        <v>149</v>
      </c>
    </row>
    <row r="14" spans="1:5">
      <c r="A14" s="172" t="s">
        <v>75</v>
      </c>
      <c r="B14" s="213" t="s">
        <v>150</v>
      </c>
      <c r="C14" s="331" t="s">
        <v>151</v>
      </c>
    </row>
    <row r="15" spans="1:5">
      <c r="A15" s="172" t="s">
        <v>76</v>
      </c>
      <c r="B15" s="213" t="s">
        <v>152</v>
      </c>
      <c r="C15" s="331" t="s">
        <v>151</v>
      </c>
    </row>
    <row r="16" spans="1:5">
      <c r="A16" s="172" t="s">
        <v>77</v>
      </c>
      <c r="B16" s="213" t="s">
        <v>153</v>
      </c>
      <c r="C16" s="331" t="s">
        <v>151</v>
      </c>
    </row>
    <row r="17" spans="1:3">
      <c r="A17" s="172" t="s">
        <v>78</v>
      </c>
      <c r="B17" s="213" t="s">
        <v>154</v>
      </c>
      <c r="C17" s="331" t="s">
        <v>151</v>
      </c>
    </row>
    <row r="18" spans="1:3">
      <c r="A18" s="172" t="s">
        <v>79</v>
      </c>
      <c r="B18" s="213" t="s">
        <v>155</v>
      </c>
      <c r="C18" s="331" t="s">
        <v>151</v>
      </c>
    </row>
    <row r="19" spans="1:3">
      <c r="A19" s="172" t="s">
        <v>80</v>
      </c>
      <c r="B19" s="213" t="s">
        <v>156</v>
      </c>
      <c r="C19" s="331" t="s">
        <v>151</v>
      </c>
    </row>
    <row r="20" spans="1:3">
      <c r="A20" s="172" t="s">
        <v>81</v>
      </c>
      <c r="B20" s="213" t="s">
        <v>157</v>
      </c>
      <c r="C20" s="331" t="s">
        <v>151</v>
      </c>
    </row>
    <row r="21" spans="1:3">
      <c r="A21" s="172" t="s">
        <v>82</v>
      </c>
      <c r="B21" s="213" t="s">
        <v>158</v>
      </c>
      <c r="C21" s="331" t="s">
        <v>151</v>
      </c>
    </row>
    <row r="22" spans="1:3">
      <c r="A22" s="172" t="s">
        <v>83</v>
      </c>
      <c r="B22" s="213" t="s">
        <v>159</v>
      </c>
      <c r="C22" s="331" t="s">
        <v>151</v>
      </c>
    </row>
    <row r="23" spans="1:3">
      <c r="A23" s="751" t="s">
        <v>10</v>
      </c>
      <c r="B23" s="751"/>
      <c r="C23" s="751"/>
    </row>
    <row r="24" spans="1:3">
      <c r="A24" s="172" t="s">
        <v>74</v>
      </c>
      <c r="B24" s="48" t="s">
        <v>131</v>
      </c>
      <c r="C24" s="47" t="s">
        <v>132</v>
      </c>
    </row>
    <row r="25" spans="1:3">
      <c r="A25" s="172" t="s">
        <v>75</v>
      </c>
      <c r="B25" s="48" t="s">
        <v>133</v>
      </c>
      <c r="C25" s="47" t="s">
        <v>132</v>
      </c>
    </row>
    <row r="26" spans="1:3">
      <c r="A26" s="172" t="s">
        <v>76</v>
      </c>
      <c r="B26" s="48" t="s">
        <v>134</v>
      </c>
      <c r="C26" s="47" t="s">
        <v>132</v>
      </c>
    </row>
    <row r="27" spans="1:3">
      <c r="A27" s="751" t="s">
        <v>141</v>
      </c>
      <c r="B27" s="751"/>
      <c r="C27" s="751"/>
    </row>
    <row r="28" spans="1:3">
      <c r="A28" s="172" t="s">
        <v>74</v>
      </c>
      <c r="B28" s="48" t="s">
        <v>140</v>
      </c>
      <c r="C28" s="47" t="s">
        <v>1610</v>
      </c>
    </row>
    <row r="29" spans="1:3">
      <c r="A29" s="172" t="s">
        <v>75</v>
      </c>
      <c r="B29" s="48" t="s">
        <v>142</v>
      </c>
      <c r="C29" s="47" t="s">
        <v>1611</v>
      </c>
    </row>
    <row r="30" spans="1:3">
      <c r="A30" s="172" t="s">
        <v>76</v>
      </c>
      <c r="B30" s="48" t="s">
        <v>1612</v>
      </c>
      <c r="C30" s="47" t="s">
        <v>1613</v>
      </c>
    </row>
  </sheetData>
  <mergeCells count="6">
    <mergeCell ref="A27:C27"/>
    <mergeCell ref="A12:C12"/>
    <mergeCell ref="A23:C23"/>
    <mergeCell ref="A1:C1"/>
    <mergeCell ref="A3:C3"/>
    <mergeCell ref="A7:C7"/>
  </mergeCells>
  <phoneticPr fontId="8" type="noConversion"/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view="pageBreakPreview" zoomScale="60" zoomScaleNormal="100" workbookViewId="0">
      <selection activeCell="O7" sqref="O7:O9"/>
    </sheetView>
  </sheetViews>
  <sheetFormatPr defaultRowHeight="12.75"/>
  <cols>
    <col min="1" max="1" width="3.85546875" customWidth="1"/>
    <col min="2" max="2" width="14.140625" customWidth="1"/>
    <col min="3" max="3" width="14.5703125" customWidth="1"/>
    <col min="4" max="4" width="21.140625" customWidth="1"/>
    <col min="5" max="5" width="10.85546875" bestFit="1" customWidth="1"/>
    <col min="6" max="6" width="16" customWidth="1"/>
    <col min="7" max="8" width="9.140625" customWidth="1"/>
    <col min="9" max="9" width="10.28515625" customWidth="1"/>
    <col min="10" max="10" width="9.140625" customWidth="1"/>
    <col min="11" max="11" width="11.42578125" customWidth="1"/>
    <col min="12" max="12" width="10.7109375" customWidth="1"/>
    <col min="13" max="13" width="9.140625" customWidth="1"/>
    <col min="14" max="14" width="15.140625" customWidth="1"/>
    <col min="15" max="15" width="16.28515625" customWidth="1"/>
    <col min="16" max="16" width="10.5703125" customWidth="1"/>
    <col min="17" max="17" width="12" customWidth="1"/>
    <col min="18" max="18" width="11.140625" customWidth="1"/>
    <col min="19" max="19" width="11" customWidth="1"/>
    <col min="23" max="23" width="13.42578125" customWidth="1"/>
    <col min="26" max="26" width="11.28515625" bestFit="1" customWidth="1"/>
  </cols>
  <sheetData>
    <row r="1" spans="1:27" ht="13.5" thickBot="1">
      <c r="A1" s="189" t="s">
        <v>341</v>
      </c>
      <c r="B1" s="190"/>
      <c r="C1" s="191"/>
      <c r="D1" s="192"/>
      <c r="E1" s="34"/>
      <c r="F1" s="191"/>
      <c r="G1" s="191"/>
      <c r="H1" s="191"/>
      <c r="I1" s="193"/>
      <c r="J1" s="161"/>
      <c r="K1" s="191"/>
      <c r="L1" s="194"/>
      <c r="M1" s="191"/>
      <c r="N1" s="191"/>
      <c r="O1" s="195"/>
      <c r="P1" s="196"/>
      <c r="Q1" s="196"/>
      <c r="R1" s="196"/>
      <c r="S1" s="197"/>
      <c r="T1" s="191"/>
      <c r="U1" s="191"/>
      <c r="V1" s="191"/>
      <c r="W1" s="191"/>
      <c r="X1" s="191"/>
    </row>
    <row r="2" spans="1:27" ht="16.5">
      <c r="A2" s="757" t="s">
        <v>206</v>
      </c>
      <c r="B2" s="758"/>
      <c r="C2" s="758"/>
      <c r="D2" s="758"/>
      <c r="E2" s="758"/>
      <c r="F2" s="758"/>
      <c r="G2" s="758"/>
      <c r="H2" s="758"/>
      <c r="I2" s="758"/>
      <c r="J2" s="758"/>
      <c r="K2" s="758"/>
      <c r="L2" s="758"/>
      <c r="M2" s="758"/>
      <c r="N2" s="758"/>
      <c r="O2" s="759"/>
      <c r="P2" s="759"/>
      <c r="Q2" s="759"/>
      <c r="R2" s="759"/>
      <c r="S2" s="759"/>
      <c r="T2" s="759"/>
      <c r="U2" s="759"/>
      <c r="V2" s="759"/>
      <c r="W2" s="759"/>
      <c r="X2" s="760"/>
    </row>
    <row r="3" spans="1:27">
      <c r="A3" s="761" t="s">
        <v>38</v>
      </c>
      <c r="B3" s="762" t="s">
        <v>207</v>
      </c>
      <c r="C3" s="762" t="s">
        <v>208</v>
      </c>
      <c r="D3" s="762" t="s">
        <v>209</v>
      </c>
      <c r="E3" s="762" t="s">
        <v>210</v>
      </c>
      <c r="F3" s="762" t="s">
        <v>211</v>
      </c>
      <c r="G3" s="762" t="s">
        <v>212</v>
      </c>
      <c r="H3" s="762" t="s">
        <v>213</v>
      </c>
      <c r="I3" s="762" t="s">
        <v>214</v>
      </c>
      <c r="J3" s="762" t="s">
        <v>215</v>
      </c>
      <c r="K3" s="762" t="s">
        <v>216</v>
      </c>
      <c r="L3" s="762" t="s">
        <v>217</v>
      </c>
      <c r="M3" s="762" t="s">
        <v>218</v>
      </c>
      <c r="N3" s="762" t="s">
        <v>219</v>
      </c>
      <c r="O3" s="770" t="s">
        <v>220</v>
      </c>
      <c r="P3" s="762" t="s">
        <v>221</v>
      </c>
      <c r="Q3" s="762"/>
      <c r="R3" s="762" t="s">
        <v>222</v>
      </c>
      <c r="S3" s="762"/>
      <c r="T3" s="762" t="s">
        <v>223</v>
      </c>
      <c r="U3" s="762"/>
      <c r="V3" s="762"/>
      <c r="W3" s="762"/>
      <c r="X3" s="769" t="s">
        <v>224</v>
      </c>
    </row>
    <row r="4" spans="1:27">
      <c r="A4" s="761"/>
      <c r="B4" s="762"/>
      <c r="C4" s="762"/>
      <c r="D4" s="762"/>
      <c r="E4" s="762"/>
      <c r="F4" s="762"/>
      <c r="G4" s="762"/>
      <c r="H4" s="762"/>
      <c r="I4" s="762"/>
      <c r="J4" s="762"/>
      <c r="K4" s="762"/>
      <c r="L4" s="762"/>
      <c r="M4" s="762"/>
      <c r="N4" s="762"/>
      <c r="O4" s="770"/>
      <c r="P4" s="762"/>
      <c r="Q4" s="762"/>
      <c r="R4" s="762"/>
      <c r="S4" s="762"/>
      <c r="T4" s="762"/>
      <c r="U4" s="762"/>
      <c r="V4" s="762"/>
      <c r="W4" s="762"/>
      <c r="X4" s="769"/>
    </row>
    <row r="5" spans="1:27" ht="27" customHeight="1">
      <c r="A5" s="761"/>
      <c r="B5" s="762"/>
      <c r="C5" s="762"/>
      <c r="D5" s="762"/>
      <c r="E5" s="762"/>
      <c r="F5" s="762"/>
      <c r="G5" s="762"/>
      <c r="H5" s="762"/>
      <c r="I5" s="762"/>
      <c r="J5" s="762"/>
      <c r="K5" s="762"/>
      <c r="L5" s="762"/>
      <c r="M5" s="762"/>
      <c r="N5" s="762"/>
      <c r="O5" s="770"/>
      <c r="P5" s="198" t="s">
        <v>225</v>
      </c>
      <c r="Q5" s="198" t="s">
        <v>226</v>
      </c>
      <c r="R5" s="198" t="s">
        <v>225</v>
      </c>
      <c r="S5" s="198" t="s">
        <v>226</v>
      </c>
      <c r="T5" s="198" t="s">
        <v>227</v>
      </c>
      <c r="U5" s="198" t="s">
        <v>228</v>
      </c>
      <c r="V5" s="198" t="s">
        <v>229</v>
      </c>
      <c r="W5" s="198" t="s">
        <v>230</v>
      </c>
      <c r="X5" s="769"/>
    </row>
    <row r="6" spans="1:27">
      <c r="A6" s="766" t="s">
        <v>1</v>
      </c>
      <c r="B6" s="767"/>
      <c r="C6" s="767"/>
      <c r="D6" s="767"/>
      <c r="E6" s="767"/>
      <c r="F6" s="767"/>
      <c r="G6" s="767"/>
      <c r="H6" s="767"/>
      <c r="I6" s="767"/>
      <c r="J6" s="767"/>
      <c r="K6" s="767"/>
      <c r="L6" s="767"/>
      <c r="M6" s="767"/>
      <c r="N6" s="767"/>
      <c r="O6" s="767"/>
      <c r="P6" s="767"/>
      <c r="Q6" s="767"/>
      <c r="R6" s="767"/>
      <c r="S6" s="767"/>
      <c r="T6" s="767"/>
      <c r="U6" s="767"/>
      <c r="V6" s="767"/>
      <c r="W6" s="767"/>
      <c r="X6" s="768"/>
      <c r="Y6" s="222"/>
      <c r="Z6" s="222"/>
      <c r="AA6" s="222"/>
    </row>
    <row r="7" spans="1:27">
      <c r="A7" s="199" t="s">
        <v>74</v>
      </c>
      <c r="B7" s="200" t="s">
        <v>231</v>
      </c>
      <c r="C7" s="200" t="s">
        <v>232</v>
      </c>
      <c r="D7" s="200" t="s">
        <v>233</v>
      </c>
      <c r="E7" s="200" t="s">
        <v>234</v>
      </c>
      <c r="F7" s="201" t="s">
        <v>235</v>
      </c>
      <c r="G7" s="223">
        <v>1.8</v>
      </c>
      <c r="H7" s="223">
        <v>2011</v>
      </c>
      <c r="I7" s="223" t="s">
        <v>236</v>
      </c>
      <c r="J7" s="332">
        <v>5</v>
      </c>
      <c r="K7" s="48"/>
      <c r="L7" s="200"/>
      <c r="M7" s="394">
        <v>178683</v>
      </c>
      <c r="N7" s="200"/>
      <c r="O7" s="393">
        <v>23300</v>
      </c>
      <c r="P7" s="203" t="s">
        <v>343</v>
      </c>
      <c r="Q7" s="203" t="s">
        <v>344</v>
      </c>
      <c r="R7" s="203" t="s">
        <v>343</v>
      </c>
      <c r="S7" s="203" t="s">
        <v>344</v>
      </c>
      <c r="T7" s="204" t="s">
        <v>237</v>
      </c>
      <c r="U7" s="204" t="s">
        <v>237</v>
      </c>
      <c r="V7" s="204" t="s">
        <v>237</v>
      </c>
      <c r="W7" s="204" t="s">
        <v>2202</v>
      </c>
      <c r="X7" s="205" t="s">
        <v>128</v>
      </c>
      <c r="Z7" s="411"/>
    </row>
    <row r="8" spans="1:27">
      <c r="A8" s="199" t="s">
        <v>75</v>
      </c>
      <c r="B8" s="200" t="s">
        <v>238</v>
      </c>
      <c r="C8" s="200" t="s">
        <v>239</v>
      </c>
      <c r="D8" s="200" t="s">
        <v>240</v>
      </c>
      <c r="E8" s="200" t="s">
        <v>241</v>
      </c>
      <c r="F8" s="201" t="s">
        <v>242</v>
      </c>
      <c r="G8" s="223">
        <v>1.9</v>
      </c>
      <c r="H8" s="223">
        <v>2006</v>
      </c>
      <c r="I8" s="223" t="s">
        <v>243</v>
      </c>
      <c r="J8" s="332">
        <v>6</v>
      </c>
      <c r="K8" s="48"/>
      <c r="L8" s="202"/>
      <c r="M8" s="394">
        <v>302200</v>
      </c>
      <c r="N8" s="200"/>
      <c r="O8" s="393">
        <v>15300</v>
      </c>
      <c r="P8" s="203" t="s">
        <v>345</v>
      </c>
      <c r="Q8" s="203" t="s">
        <v>346</v>
      </c>
      <c r="R8" s="203" t="s">
        <v>345</v>
      </c>
      <c r="S8" s="203" t="s">
        <v>346</v>
      </c>
      <c r="T8" s="204" t="s">
        <v>237</v>
      </c>
      <c r="U8" s="204" t="s">
        <v>237</v>
      </c>
      <c r="V8" s="204" t="s">
        <v>237</v>
      </c>
      <c r="W8" s="204" t="s">
        <v>2203</v>
      </c>
      <c r="X8" s="205" t="s">
        <v>129</v>
      </c>
      <c r="Z8" s="411"/>
    </row>
    <row r="9" spans="1:27" ht="25.5">
      <c r="A9" s="199" t="s">
        <v>76</v>
      </c>
      <c r="B9" s="200" t="s">
        <v>244</v>
      </c>
      <c r="C9" s="200" t="s">
        <v>245</v>
      </c>
      <c r="D9" s="200" t="s">
        <v>246</v>
      </c>
      <c r="E9" s="200" t="s">
        <v>247</v>
      </c>
      <c r="F9" s="201" t="s">
        <v>248</v>
      </c>
      <c r="G9" s="223" t="s">
        <v>143</v>
      </c>
      <c r="H9" s="223">
        <v>2018</v>
      </c>
      <c r="I9" s="223" t="s">
        <v>249</v>
      </c>
      <c r="J9" s="332" t="s">
        <v>143</v>
      </c>
      <c r="K9" s="48"/>
      <c r="L9" s="202"/>
      <c r="M9" s="200" t="s">
        <v>143</v>
      </c>
      <c r="N9" s="200"/>
      <c r="O9" s="393">
        <v>5600</v>
      </c>
      <c r="P9" s="203" t="s">
        <v>347</v>
      </c>
      <c r="Q9" s="203" t="s">
        <v>348</v>
      </c>
      <c r="R9" s="203" t="s">
        <v>347</v>
      </c>
      <c r="S9" s="203" t="s">
        <v>348</v>
      </c>
      <c r="T9" s="204" t="s">
        <v>237</v>
      </c>
      <c r="U9" s="204"/>
      <c r="V9" s="204" t="s">
        <v>237</v>
      </c>
      <c r="W9" s="204"/>
      <c r="X9" s="205" t="s">
        <v>129</v>
      </c>
    </row>
    <row r="10" spans="1:27">
      <c r="A10" s="766" t="s">
        <v>5</v>
      </c>
      <c r="B10" s="767"/>
      <c r="C10" s="767"/>
      <c r="D10" s="767"/>
      <c r="E10" s="767"/>
      <c r="F10" s="767"/>
      <c r="G10" s="767"/>
      <c r="H10" s="767"/>
      <c r="I10" s="767"/>
      <c r="J10" s="767"/>
      <c r="K10" s="767"/>
      <c r="L10" s="767"/>
      <c r="M10" s="767"/>
      <c r="N10" s="767"/>
      <c r="O10" s="767"/>
      <c r="P10" s="767"/>
      <c r="Q10" s="767"/>
      <c r="R10" s="767"/>
      <c r="S10" s="767"/>
      <c r="T10" s="767"/>
      <c r="U10" s="767"/>
      <c r="V10" s="767"/>
      <c r="W10" s="767"/>
      <c r="X10" s="768"/>
    </row>
    <row r="11" spans="1:27" s="387" customFormat="1" ht="25.5">
      <c r="A11" s="388" t="s">
        <v>74</v>
      </c>
      <c r="B11" s="389" t="s">
        <v>250</v>
      </c>
      <c r="C11" s="389" t="s">
        <v>251</v>
      </c>
      <c r="D11" s="389">
        <v>552028</v>
      </c>
      <c r="E11" s="389" t="s">
        <v>252</v>
      </c>
      <c r="F11" s="389" t="s">
        <v>2146</v>
      </c>
      <c r="G11" s="389">
        <v>2120</v>
      </c>
      <c r="H11" s="389">
        <v>1991</v>
      </c>
      <c r="I11" s="389" t="s">
        <v>253</v>
      </c>
      <c r="J11" s="389">
        <v>5</v>
      </c>
      <c r="K11" s="390" t="s">
        <v>254</v>
      </c>
      <c r="L11" s="389" t="s">
        <v>255</v>
      </c>
      <c r="M11" s="389" t="s">
        <v>2147</v>
      </c>
      <c r="N11" s="639"/>
      <c r="O11" s="389"/>
      <c r="P11" s="381" t="s">
        <v>349</v>
      </c>
      <c r="Q11" s="381" t="s">
        <v>350</v>
      </c>
      <c r="R11" s="389"/>
      <c r="S11" s="389"/>
      <c r="T11" s="204" t="s">
        <v>237</v>
      </c>
      <c r="U11" s="204" t="s">
        <v>237</v>
      </c>
      <c r="V11" s="391"/>
      <c r="W11" s="391"/>
      <c r="X11" s="392" t="s">
        <v>129</v>
      </c>
    </row>
    <row r="12" spans="1:27">
      <c r="A12" s="763" t="s">
        <v>88</v>
      </c>
      <c r="B12" s="764"/>
      <c r="C12" s="764"/>
      <c r="D12" s="764"/>
      <c r="E12" s="764"/>
      <c r="F12" s="764"/>
      <c r="G12" s="764"/>
      <c r="H12" s="764"/>
      <c r="I12" s="764"/>
      <c r="J12" s="764"/>
      <c r="K12" s="764"/>
      <c r="L12" s="764"/>
      <c r="M12" s="764"/>
      <c r="N12" s="764"/>
      <c r="O12" s="764"/>
      <c r="P12" s="764"/>
      <c r="Q12" s="764"/>
      <c r="R12" s="764"/>
      <c r="S12" s="764"/>
      <c r="T12" s="764"/>
      <c r="U12" s="764"/>
      <c r="V12" s="764"/>
      <c r="W12" s="764"/>
      <c r="X12" s="765"/>
    </row>
    <row r="13" spans="1:27">
      <c r="A13" s="207" t="s">
        <v>74</v>
      </c>
      <c r="B13" s="208" t="s">
        <v>256</v>
      </c>
      <c r="C13" s="208" t="s">
        <v>257</v>
      </c>
      <c r="D13" s="208" t="s">
        <v>258</v>
      </c>
      <c r="E13" s="208" t="s">
        <v>259</v>
      </c>
      <c r="F13" s="208" t="s">
        <v>260</v>
      </c>
      <c r="G13" s="208">
        <v>2198</v>
      </c>
      <c r="H13" s="208">
        <v>2009</v>
      </c>
      <c r="I13" s="208" t="s">
        <v>261</v>
      </c>
      <c r="J13" s="208">
        <v>3</v>
      </c>
      <c r="K13" s="327">
        <v>750</v>
      </c>
      <c r="L13" s="208">
        <v>1199</v>
      </c>
      <c r="M13" s="208">
        <v>129075</v>
      </c>
      <c r="N13" s="48"/>
      <c r="O13" s="209"/>
      <c r="P13" s="381" t="s">
        <v>2107</v>
      </c>
      <c r="Q13" s="381" t="s">
        <v>2108</v>
      </c>
      <c r="R13" s="381"/>
      <c r="S13" s="381"/>
      <c r="T13" s="139" t="s">
        <v>237</v>
      </c>
      <c r="U13" s="139" t="s">
        <v>237</v>
      </c>
      <c r="V13" s="382"/>
      <c r="W13" s="139"/>
      <c r="X13" s="205" t="s">
        <v>129</v>
      </c>
    </row>
    <row r="14" spans="1:27">
      <c r="A14" s="207" t="s">
        <v>75</v>
      </c>
      <c r="B14" s="208" t="s">
        <v>262</v>
      </c>
      <c r="C14" s="208" t="s">
        <v>263</v>
      </c>
      <c r="D14" s="208" t="s">
        <v>264</v>
      </c>
      <c r="E14" s="208" t="s">
        <v>265</v>
      </c>
      <c r="F14" s="208" t="s">
        <v>260</v>
      </c>
      <c r="G14" s="208">
        <v>1997</v>
      </c>
      <c r="H14" s="208">
        <v>2005</v>
      </c>
      <c r="I14" s="208" t="s">
        <v>266</v>
      </c>
      <c r="J14" s="208">
        <v>5</v>
      </c>
      <c r="K14" s="327">
        <v>715</v>
      </c>
      <c r="L14" s="208">
        <v>1970</v>
      </c>
      <c r="M14" s="208">
        <v>228537</v>
      </c>
      <c r="N14" s="48"/>
      <c r="O14" s="206"/>
      <c r="P14" s="139" t="s">
        <v>2109</v>
      </c>
      <c r="Q14" s="139" t="s">
        <v>2121</v>
      </c>
      <c r="R14" s="139"/>
      <c r="S14" s="139"/>
      <c r="T14" s="139" t="s">
        <v>237</v>
      </c>
      <c r="U14" s="139" t="s">
        <v>237</v>
      </c>
      <c r="V14" s="139"/>
      <c r="W14" s="139"/>
      <c r="X14" s="205" t="s">
        <v>129</v>
      </c>
    </row>
    <row r="15" spans="1:27">
      <c r="A15" s="207" t="s">
        <v>76</v>
      </c>
      <c r="B15" s="208" t="s">
        <v>267</v>
      </c>
      <c r="C15" s="208" t="s">
        <v>268</v>
      </c>
      <c r="D15" s="208" t="s">
        <v>269</v>
      </c>
      <c r="E15" s="208" t="s">
        <v>270</v>
      </c>
      <c r="F15" s="208" t="s">
        <v>260</v>
      </c>
      <c r="G15" s="208">
        <v>2463</v>
      </c>
      <c r="H15" s="208">
        <v>2003</v>
      </c>
      <c r="I15" s="208" t="s">
        <v>271</v>
      </c>
      <c r="J15" s="208">
        <v>3</v>
      </c>
      <c r="K15" s="327">
        <v>1373</v>
      </c>
      <c r="L15" s="208">
        <v>35000</v>
      </c>
      <c r="M15" s="208">
        <v>258812</v>
      </c>
      <c r="N15" s="48"/>
      <c r="O15" s="206"/>
      <c r="P15" s="139" t="s">
        <v>2110</v>
      </c>
      <c r="Q15" s="139" t="s">
        <v>2122</v>
      </c>
      <c r="R15" s="139"/>
      <c r="S15" s="139"/>
      <c r="T15" s="139" t="s">
        <v>237</v>
      </c>
      <c r="U15" s="139" t="s">
        <v>237</v>
      </c>
      <c r="V15" s="139"/>
      <c r="W15" s="139"/>
      <c r="X15" s="205" t="s">
        <v>129</v>
      </c>
    </row>
    <row r="16" spans="1:27">
      <c r="A16" s="207" t="s">
        <v>77</v>
      </c>
      <c r="B16" s="208" t="s">
        <v>272</v>
      </c>
      <c r="C16" s="208" t="s">
        <v>273</v>
      </c>
      <c r="D16" s="208" t="s">
        <v>274</v>
      </c>
      <c r="E16" s="208" t="s">
        <v>275</v>
      </c>
      <c r="F16" s="208" t="s">
        <v>260</v>
      </c>
      <c r="G16" s="208">
        <v>5883</v>
      </c>
      <c r="H16" s="208">
        <v>2006</v>
      </c>
      <c r="I16" s="208" t="s">
        <v>276</v>
      </c>
      <c r="J16" s="208">
        <v>2</v>
      </c>
      <c r="K16" s="327"/>
      <c r="L16" s="208">
        <v>18000</v>
      </c>
      <c r="M16" s="208">
        <v>404590</v>
      </c>
      <c r="N16" s="48"/>
      <c r="O16" s="206"/>
      <c r="P16" s="139" t="s">
        <v>2111</v>
      </c>
      <c r="Q16" s="139" t="s">
        <v>2123</v>
      </c>
      <c r="R16" s="139"/>
      <c r="S16" s="139"/>
      <c r="T16" s="139" t="s">
        <v>237</v>
      </c>
      <c r="U16" s="139" t="s">
        <v>237</v>
      </c>
      <c r="V16" s="139"/>
      <c r="W16" s="139"/>
      <c r="X16" s="205" t="s">
        <v>129</v>
      </c>
    </row>
    <row r="17" spans="1:26" ht="25.5">
      <c r="A17" s="207" t="s">
        <v>78</v>
      </c>
      <c r="B17" s="208" t="s">
        <v>277</v>
      </c>
      <c r="C17" s="208" t="s">
        <v>278</v>
      </c>
      <c r="D17" s="208" t="s">
        <v>279</v>
      </c>
      <c r="E17" s="208" t="s">
        <v>280</v>
      </c>
      <c r="F17" s="208" t="s">
        <v>281</v>
      </c>
      <c r="G17" s="208">
        <v>68.06</v>
      </c>
      <c r="H17" s="208">
        <v>2009</v>
      </c>
      <c r="I17" s="208"/>
      <c r="J17" s="208">
        <v>1</v>
      </c>
      <c r="K17" s="327"/>
      <c r="L17" s="208"/>
      <c r="M17" s="208">
        <v>8673</v>
      </c>
      <c r="N17" s="48"/>
      <c r="O17" s="206"/>
      <c r="P17" s="139" t="s">
        <v>2112</v>
      </c>
      <c r="Q17" s="139" t="s">
        <v>2124</v>
      </c>
      <c r="R17" s="139"/>
      <c r="S17" s="139"/>
      <c r="T17" s="139" t="s">
        <v>237</v>
      </c>
      <c r="U17" s="139" t="s">
        <v>237</v>
      </c>
      <c r="V17" s="139"/>
      <c r="W17" s="139"/>
      <c r="X17" s="205" t="s">
        <v>129</v>
      </c>
    </row>
    <row r="18" spans="1:26">
      <c r="A18" s="207" t="s">
        <v>79</v>
      </c>
      <c r="B18" s="208" t="s">
        <v>231</v>
      </c>
      <c r="C18" s="208" t="s">
        <v>282</v>
      </c>
      <c r="D18" s="208" t="s">
        <v>283</v>
      </c>
      <c r="E18" s="208" t="s">
        <v>284</v>
      </c>
      <c r="F18" s="208"/>
      <c r="G18" s="208">
        <v>1798</v>
      </c>
      <c r="H18" s="208">
        <v>2015</v>
      </c>
      <c r="I18" s="208" t="s">
        <v>285</v>
      </c>
      <c r="J18" s="208">
        <v>5</v>
      </c>
      <c r="K18" s="327">
        <v>620</v>
      </c>
      <c r="L18" s="208"/>
      <c r="M18" s="208">
        <v>28498</v>
      </c>
      <c r="N18" s="48"/>
      <c r="O18" s="206">
        <v>52000</v>
      </c>
      <c r="P18" s="139" t="s">
        <v>2113</v>
      </c>
      <c r="Q18" s="139" t="s">
        <v>2125</v>
      </c>
      <c r="R18" s="139" t="s">
        <v>2113</v>
      </c>
      <c r="S18" s="139" t="s">
        <v>2125</v>
      </c>
      <c r="T18" s="139" t="s">
        <v>237</v>
      </c>
      <c r="U18" s="139" t="s">
        <v>237</v>
      </c>
      <c r="V18" s="384" t="s">
        <v>237</v>
      </c>
      <c r="W18" s="204" t="s">
        <v>2203</v>
      </c>
      <c r="X18" s="205" t="s">
        <v>129</v>
      </c>
      <c r="Z18" s="411"/>
    </row>
    <row r="19" spans="1:26" ht="16.5">
      <c r="A19" s="207" t="s">
        <v>80</v>
      </c>
      <c r="B19" s="208" t="s">
        <v>286</v>
      </c>
      <c r="C19" s="208" t="s">
        <v>287</v>
      </c>
      <c r="D19" s="208" t="s">
        <v>288</v>
      </c>
      <c r="E19" s="208" t="s">
        <v>289</v>
      </c>
      <c r="F19" s="328" t="s">
        <v>290</v>
      </c>
      <c r="G19" s="208">
        <v>7698</v>
      </c>
      <c r="H19" s="208">
        <v>2015</v>
      </c>
      <c r="I19" s="208" t="s">
        <v>291</v>
      </c>
      <c r="J19" s="208">
        <v>3</v>
      </c>
      <c r="K19" s="327"/>
      <c r="L19" s="208"/>
      <c r="M19" s="208">
        <v>37038</v>
      </c>
      <c r="N19" s="48"/>
      <c r="O19" s="206"/>
      <c r="P19" s="139" t="s">
        <v>2114</v>
      </c>
      <c r="Q19" s="139" t="s">
        <v>2127</v>
      </c>
      <c r="R19" s="139"/>
      <c r="S19" s="139"/>
      <c r="T19" s="139" t="s">
        <v>237</v>
      </c>
      <c r="U19" s="139" t="s">
        <v>237</v>
      </c>
      <c r="V19" s="384"/>
      <c r="W19" s="384"/>
      <c r="X19" s="205" t="s">
        <v>129</v>
      </c>
    </row>
    <row r="20" spans="1:26">
      <c r="A20" s="207" t="s">
        <v>81</v>
      </c>
      <c r="B20" s="208" t="s">
        <v>292</v>
      </c>
      <c r="C20" s="208" t="s">
        <v>293</v>
      </c>
      <c r="D20" s="208" t="s">
        <v>294</v>
      </c>
      <c r="E20" s="208" t="s">
        <v>295</v>
      </c>
      <c r="F20" s="208" t="s">
        <v>296</v>
      </c>
      <c r="G20" s="208"/>
      <c r="H20" s="208">
        <v>2005</v>
      </c>
      <c r="I20" s="208" t="s">
        <v>297</v>
      </c>
      <c r="J20" s="208"/>
      <c r="K20" s="327">
        <v>750</v>
      </c>
      <c r="L20" s="208">
        <v>750</v>
      </c>
      <c r="M20" s="208"/>
      <c r="N20" s="48"/>
      <c r="O20" s="206"/>
      <c r="P20" s="139" t="s">
        <v>2115</v>
      </c>
      <c r="Q20" s="139" t="s">
        <v>2128</v>
      </c>
      <c r="R20" s="139"/>
      <c r="S20" s="139"/>
      <c r="T20" s="139" t="s">
        <v>237</v>
      </c>
      <c r="U20" s="139" t="s">
        <v>237</v>
      </c>
      <c r="V20" s="383"/>
      <c r="W20" s="383"/>
      <c r="X20" s="205" t="s">
        <v>129</v>
      </c>
    </row>
    <row r="21" spans="1:26">
      <c r="A21" s="207" t="s">
        <v>82</v>
      </c>
      <c r="B21" s="208" t="s">
        <v>292</v>
      </c>
      <c r="C21" s="208" t="s">
        <v>293</v>
      </c>
      <c r="D21" s="208" t="s">
        <v>298</v>
      </c>
      <c r="E21" s="208" t="s">
        <v>299</v>
      </c>
      <c r="F21" s="208" t="s">
        <v>296</v>
      </c>
      <c r="G21" s="208"/>
      <c r="H21" s="208">
        <v>2006</v>
      </c>
      <c r="I21" s="208" t="s">
        <v>300</v>
      </c>
      <c r="J21" s="208"/>
      <c r="K21" s="327">
        <v>750</v>
      </c>
      <c r="L21" s="208">
        <v>600</v>
      </c>
      <c r="M21" s="208"/>
      <c r="N21" s="48"/>
      <c r="O21" s="206"/>
      <c r="P21" s="139" t="s">
        <v>2115</v>
      </c>
      <c r="Q21" s="139" t="s">
        <v>2128</v>
      </c>
      <c r="R21" s="139"/>
      <c r="S21" s="139"/>
      <c r="T21" s="139" t="s">
        <v>237</v>
      </c>
      <c r="U21" s="139"/>
      <c r="V21" s="383"/>
      <c r="W21" s="383"/>
      <c r="X21" s="205" t="s">
        <v>129</v>
      </c>
    </row>
    <row r="22" spans="1:26" ht="25.5">
      <c r="A22" s="207" t="s">
        <v>83</v>
      </c>
      <c r="B22" s="208" t="s">
        <v>292</v>
      </c>
      <c r="C22" s="208" t="s">
        <v>301</v>
      </c>
      <c r="D22" s="208" t="s">
        <v>302</v>
      </c>
      <c r="E22" s="208" t="s">
        <v>303</v>
      </c>
      <c r="F22" s="208" t="s">
        <v>304</v>
      </c>
      <c r="G22" s="208"/>
      <c r="H22" s="208">
        <v>2004</v>
      </c>
      <c r="I22" s="208" t="s">
        <v>305</v>
      </c>
      <c r="J22" s="208"/>
      <c r="K22" s="327">
        <v>570</v>
      </c>
      <c r="L22" s="208">
        <v>570</v>
      </c>
      <c r="M22" s="208"/>
      <c r="N22" s="48"/>
      <c r="O22" s="206"/>
      <c r="P22" s="139" t="s">
        <v>2115</v>
      </c>
      <c r="Q22" s="139" t="s">
        <v>2128</v>
      </c>
      <c r="R22" s="139"/>
      <c r="S22" s="139"/>
      <c r="T22" s="139" t="s">
        <v>237</v>
      </c>
      <c r="U22" s="139"/>
      <c r="V22" s="383"/>
      <c r="W22" s="383"/>
      <c r="X22" s="205" t="s">
        <v>129</v>
      </c>
    </row>
    <row r="23" spans="1:26" ht="38.25">
      <c r="A23" s="207" t="s">
        <v>84</v>
      </c>
      <c r="B23" s="208" t="s">
        <v>306</v>
      </c>
      <c r="C23" s="208" t="s">
        <v>307</v>
      </c>
      <c r="D23" s="208" t="s">
        <v>1886</v>
      </c>
      <c r="E23" s="208" t="s">
        <v>308</v>
      </c>
      <c r="F23" s="208" t="s">
        <v>309</v>
      </c>
      <c r="G23" s="208"/>
      <c r="H23" s="208">
        <v>2014</v>
      </c>
      <c r="I23" s="208" t="s">
        <v>310</v>
      </c>
      <c r="J23" s="208"/>
      <c r="K23" s="327">
        <v>1500</v>
      </c>
      <c r="L23" s="208">
        <v>1500</v>
      </c>
      <c r="M23" s="208"/>
      <c r="N23" s="48"/>
      <c r="O23" s="206"/>
      <c r="P23" s="139" t="s">
        <v>2116</v>
      </c>
      <c r="Q23" s="139" t="s">
        <v>2126</v>
      </c>
      <c r="R23" s="139"/>
      <c r="S23" s="139"/>
      <c r="T23" s="139" t="s">
        <v>237</v>
      </c>
      <c r="U23" s="139"/>
      <c r="V23" s="383"/>
      <c r="W23" s="383"/>
      <c r="X23" s="205" t="s">
        <v>129</v>
      </c>
    </row>
    <row r="24" spans="1:26">
      <c r="A24" s="207" t="s">
        <v>85</v>
      </c>
      <c r="B24" s="208" t="s">
        <v>311</v>
      </c>
      <c r="C24" s="208" t="s">
        <v>312</v>
      </c>
      <c r="D24" s="208" t="s">
        <v>313</v>
      </c>
      <c r="E24" s="208" t="s">
        <v>314</v>
      </c>
      <c r="F24" s="208" t="s">
        <v>242</v>
      </c>
      <c r="G24" s="208"/>
      <c r="H24" s="208">
        <v>2016</v>
      </c>
      <c r="I24" s="208" t="s">
        <v>315</v>
      </c>
      <c r="J24" s="208">
        <v>3</v>
      </c>
      <c r="K24" s="327"/>
      <c r="L24" s="208">
        <v>3300</v>
      </c>
      <c r="M24" s="208">
        <v>39768</v>
      </c>
      <c r="N24" s="48"/>
      <c r="O24" s="206">
        <v>59600</v>
      </c>
      <c r="P24" s="381" t="s">
        <v>2117</v>
      </c>
      <c r="Q24" s="381" t="s">
        <v>2129</v>
      </c>
      <c r="R24" s="381" t="s">
        <v>2117</v>
      </c>
      <c r="S24" s="381" t="s">
        <v>2129</v>
      </c>
      <c r="T24" s="139" t="s">
        <v>237</v>
      </c>
      <c r="U24" s="139" t="s">
        <v>237</v>
      </c>
      <c r="V24" s="139" t="s">
        <v>237</v>
      </c>
      <c r="W24" s="204" t="s">
        <v>2203</v>
      </c>
      <c r="X24" s="205" t="s">
        <v>129</v>
      </c>
      <c r="Z24" s="411"/>
    </row>
    <row r="25" spans="1:26" ht="38.25">
      <c r="A25" s="207" t="s">
        <v>86</v>
      </c>
      <c r="B25" s="208" t="s">
        <v>272</v>
      </c>
      <c r="C25" s="208" t="s">
        <v>316</v>
      </c>
      <c r="D25" s="208" t="s">
        <v>317</v>
      </c>
      <c r="E25" s="208" t="s">
        <v>318</v>
      </c>
      <c r="F25" s="208" t="s">
        <v>319</v>
      </c>
      <c r="G25" s="208"/>
      <c r="H25" s="208">
        <v>2019</v>
      </c>
      <c r="I25" s="329">
        <v>43495</v>
      </c>
      <c r="J25" s="329"/>
      <c r="K25" s="327">
        <v>8730</v>
      </c>
      <c r="L25" s="208">
        <v>9270</v>
      </c>
      <c r="M25" s="208">
        <v>16672</v>
      </c>
      <c r="N25" s="48"/>
      <c r="P25" s="385" t="s">
        <v>2118</v>
      </c>
      <c r="Q25" s="385" t="s">
        <v>2130</v>
      </c>
      <c r="R25" s="139"/>
      <c r="S25" s="139"/>
      <c r="T25" s="139" t="s">
        <v>237</v>
      </c>
      <c r="U25" s="139" t="s">
        <v>237</v>
      </c>
      <c r="V25" s="383"/>
      <c r="W25" s="383"/>
      <c r="X25" s="205" t="s">
        <v>129</v>
      </c>
    </row>
    <row r="26" spans="1:26" ht="25.5">
      <c r="A26" s="207" t="s">
        <v>87</v>
      </c>
      <c r="B26" s="208" t="s">
        <v>1887</v>
      </c>
      <c r="C26" s="208" t="s">
        <v>1888</v>
      </c>
      <c r="D26" s="208" t="s">
        <v>1889</v>
      </c>
      <c r="E26" s="208" t="s">
        <v>1890</v>
      </c>
      <c r="F26" s="208" t="s">
        <v>1891</v>
      </c>
      <c r="G26" s="208"/>
      <c r="H26" s="208">
        <v>2019</v>
      </c>
      <c r="I26" s="329" t="s">
        <v>1892</v>
      </c>
      <c r="J26" s="329"/>
      <c r="K26" s="327"/>
      <c r="L26" s="208"/>
      <c r="M26" s="208"/>
      <c r="N26" s="48"/>
      <c r="O26" s="206"/>
      <c r="P26" s="385" t="s">
        <v>2119</v>
      </c>
      <c r="Q26" s="385" t="s">
        <v>2131</v>
      </c>
      <c r="R26" s="139"/>
      <c r="S26" s="139"/>
      <c r="T26" s="139" t="s">
        <v>237</v>
      </c>
      <c r="U26" s="139"/>
      <c r="V26" s="383"/>
      <c r="W26" s="383"/>
      <c r="X26" s="205" t="s">
        <v>129</v>
      </c>
    </row>
    <row r="27" spans="1:26" ht="25.5">
      <c r="A27" s="207" t="s">
        <v>199</v>
      </c>
      <c r="B27" s="208" t="s">
        <v>1893</v>
      </c>
      <c r="C27" s="208" t="s">
        <v>1894</v>
      </c>
      <c r="D27" s="208">
        <v>16657</v>
      </c>
      <c r="E27" s="208" t="s">
        <v>1895</v>
      </c>
      <c r="F27" s="208" t="s">
        <v>1896</v>
      </c>
      <c r="G27" s="208"/>
      <c r="H27" s="208">
        <v>1985</v>
      </c>
      <c r="I27" s="329">
        <v>31135</v>
      </c>
      <c r="J27" s="208"/>
      <c r="K27" s="327">
        <v>3500</v>
      </c>
      <c r="L27" s="208"/>
      <c r="M27" s="208"/>
      <c r="N27" s="48"/>
      <c r="O27" s="211"/>
      <c r="P27" s="385" t="s">
        <v>2120</v>
      </c>
      <c r="Q27" s="385" t="s">
        <v>2132</v>
      </c>
      <c r="R27" s="139"/>
      <c r="S27" s="139"/>
      <c r="T27" s="139" t="s">
        <v>237</v>
      </c>
      <c r="U27" s="139"/>
      <c r="V27" s="383"/>
      <c r="W27" s="383"/>
      <c r="X27" s="205"/>
    </row>
    <row r="28" spans="1:26">
      <c r="A28" s="766" t="s">
        <v>320</v>
      </c>
      <c r="B28" s="767"/>
      <c r="C28" s="767"/>
      <c r="D28" s="767"/>
      <c r="E28" s="767"/>
      <c r="F28" s="767"/>
      <c r="G28" s="767"/>
      <c r="H28" s="767"/>
      <c r="I28" s="767"/>
      <c r="J28" s="767"/>
      <c r="K28" s="767"/>
      <c r="L28" s="767"/>
      <c r="M28" s="767"/>
      <c r="N28" s="767"/>
      <c r="O28" s="767"/>
      <c r="P28" s="767"/>
      <c r="Q28" s="767"/>
      <c r="R28" s="767"/>
      <c r="S28" s="767"/>
      <c r="T28" s="767"/>
      <c r="U28" s="767"/>
      <c r="V28" s="767"/>
      <c r="W28" s="767"/>
      <c r="X28" s="768"/>
    </row>
    <row r="29" spans="1:26" s="387" customFormat="1">
      <c r="A29" s="418">
        <v>1</v>
      </c>
      <c r="B29" s="217" t="s">
        <v>321</v>
      </c>
      <c r="C29" s="217" t="s">
        <v>322</v>
      </c>
      <c r="D29" s="217" t="s">
        <v>323</v>
      </c>
      <c r="E29" s="153" t="s">
        <v>324</v>
      </c>
      <c r="F29" s="153" t="s">
        <v>325</v>
      </c>
      <c r="G29" s="217" t="s">
        <v>326</v>
      </c>
      <c r="H29" s="217">
        <v>2013</v>
      </c>
      <c r="I29" s="419" t="s">
        <v>327</v>
      </c>
      <c r="J29" s="217">
        <v>5</v>
      </c>
      <c r="K29" s="217"/>
      <c r="L29" s="217"/>
      <c r="M29" s="217">
        <v>79194</v>
      </c>
      <c r="N29" s="209" t="s">
        <v>328</v>
      </c>
      <c r="O29" s="209">
        <v>16800</v>
      </c>
      <c r="P29" s="139" t="s">
        <v>351</v>
      </c>
      <c r="Q29" s="139" t="s">
        <v>352</v>
      </c>
      <c r="R29" s="139" t="s">
        <v>351</v>
      </c>
      <c r="S29" s="139" t="s">
        <v>352</v>
      </c>
      <c r="T29" s="420" t="s">
        <v>237</v>
      </c>
      <c r="U29" s="420" t="s">
        <v>237</v>
      </c>
      <c r="V29" s="420" t="s">
        <v>237</v>
      </c>
      <c r="W29" s="204" t="s">
        <v>2203</v>
      </c>
      <c r="X29" s="421" t="s">
        <v>129</v>
      </c>
      <c r="Z29" s="422"/>
    </row>
    <row r="30" spans="1:26" s="387" customFormat="1" ht="63.75">
      <c r="A30" s="423">
        <v>2</v>
      </c>
      <c r="B30" s="424" t="s">
        <v>329</v>
      </c>
      <c r="C30" s="424" t="s">
        <v>330</v>
      </c>
      <c r="D30" s="424" t="s">
        <v>331</v>
      </c>
      <c r="E30" s="163" t="s">
        <v>332</v>
      </c>
      <c r="F30" s="424" t="s">
        <v>333</v>
      </c>
      <c r="G30" s="424" t="s">
        <v>334</v>
      </c>
      <c r="H30" s="424">
        <v>2009</v>
      </c>
      <c r="I30" s="424" t="s">
        <v>335</v>
      </c>
      <c r="J30" s="424">
        <v>9</v>
      </c>
      <c r="K30" s="424">
        <v>930</v>
      </c>
      <c r="L30" s="424">
        <v>3000</v>
      </c>
      <c r="M30" s="640">
        <v>23300</v>
      </c>
      <c r="N30" s="425" t="s">
        <v>336</v>
      </c>
      <c r="O30" s="425">
        <v>34000</v>
      </c>
      <c r="P30" s="426" t="s">
        <v>353</v>
      </c>
      <c r="Q30" s="426" t="s">
        <v>354</v>
      </c>
      <c r="R30" s="426" t="s">
        <v>353</v>
      </c>
      <c r="S30" s="426" t="s">
        <v>354</v>
      </c>
      <c r="T30" s="427" t="s">
        <v>237</v>
      </c>
      <c r="U30" s="427" t="s">
        <v>237</v>
      </c>
      <c r="V30" s="427" t="s">
        <v>237</v>
      </c>
      <c r="W30" s="204" t="s">
        <v>2203</v>
      </c>
      <c r="X30" s="392" t="s">
        <v>129</v>
      </c>
      <c r="Z30" s="422"/>
    </row>
    <row r="31" spans="1:26">
      <c r="A31" s="379" t="s">
        <v>3</v>
      </c>
      <c r="B31" s="379"/>
      <c r="C31" s="379"/>
      <c r="D31" s="379"/>
      <c r="E31" s="379"/>
      <c r="F31" s="379"/>
      <c r="G31" s="379"/>
      <c r="H31" s="379"/>
      <c r="I31" s="379"/>
      <c r="J31" s="379"/>
      <c r="K31" s="379"/>
      <c r="L31" s="379"/>
      <c r="M31" s="379"/>
      <c r="N31" s="379"/>
      <c r="O31" s="379"/>
      <c r="P31" s="379"/>
      <c r="Q31" s="379"/>
      <c r="R31" s="379"/>
      <c r="S31" s="379"/>
      <c r="T31" s="379"/>
      <c r="U31" s="379"/>
      <c r="V31" s="379"/>
      <c r="W31" s="379"/>
      <c r="X31" s="379"/>
    </row>
    <row r="32" spans="1:26">
      <c r="A32" s="232" t="s">
        <v>74</v>
      </c>
      <c r="B32" s="208" t="s">
        <v>2100</v>
      </c>
      <c r="C32" s="208" t="s">
        <v>2101</v>
      </c>
      <c r="D32" s="208" t="s">
        <v>2102</v>
      </c>
      <c r="E32" s="172" t="s">
        <v>143</v>
      </c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380" t="s">
        <v>2105</v>
      </c>
      <c r="Q32" s="380" t="s">
        <v>2106</v>
      </c>
      <c r="R32" s="48"/>
      <c r="S32" s="48"/>
      <c r="T32" s="380" t="s">
        <v>237</v>
      </c>
      <c r="U32" s="380" t="s">
        <v>237</v>
      </c>
      <c r="V32" s="48"/>
      <c r="W32" s="48"/>
      <c r="X32" s="48"/>
    </row>
    <row r="33" spans="1:24">
      <c r="A33" s="232" t="s">
        <v>75</v>
      </c>
      <c r="B33" s="208" t="s">
        <v>2100</v>
      </c>
      <c r="C33" s="208" t="s">
        <v>2103</v>
      </c>
      <c r="D33" s="208" t="s">
        <v>2104</v>
      </c>
      <c r="E33" s="172" t="s">
        <v>143</v>
      </c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380" t="s">
        <v>2105</v>
      </c>
      <c r="Q33" s="380" t="s">
        <v>2106</v>
      </c>
      <c r="R33" s="48"/>
      <c r="S33" s="48"/>
      <c r="T33" s="380" t="s">
        <v>237</v>
      </c>
      <c r="U33" s="380" t="s">
        <v>237</v>
      </c>
      <c r="V33" s="48"/>
      <c r="W33" s="48"/>
      <c r="X33" s="48"/>
    </row>
  </sheetData>
  <mergeCells count="24">
    <mergeCell ref="A12:X12"/>
    <mergeCell ref="A28:X28"/>
    <mergeCell ref="P3:Q4"/>
    <mergeCell ref="R3:S4"/>
    <mergeCell ref="T3:W4"/>
    <mergeCell ref="X3:X5"/>
    <mergeCell ref="A6:X6"/>
    <mergeCell ref="A10:X10"/>
    <mergeCell ref="J3:J5"/>
    <mergeCell ref="K3:K5"/>
    <mergeCell ref="L3:L5"/>
    <mergeCell ref="M3:M5"/>
    <mergeCell ref="N3:N5"/>
    <mergeCell ref="O3:O5"/>
    <mergeCell ref="A2:X2"/>
    <mergeCell ref="A3:A5"/>
    <mergeCell ref="B3:B5"/>
    <mergeCell ref="C3:C5"/>
    <mergeCell ref="D3:D5"/>
    <mergeCell ref="E3:E5"/>
    <mergeCell ref="F3:F5"/>
    <mergeCell ref="G3:G5"/>
    <mergeCell ref="H3:H5"/>
    <mergeCell ref="I3:I5"/>
  </mergeCells>
  <phoneticPr fontId="8" type="noConversion"/>
  <printOptions horizontalCentered="1" verticalCentered="1"/>
  <pageMargins left="0" right="0" top="0" bottom="0" header="0" footer="0"/>
  <pageSetup paperSize="9" scale="50" orientation="landscape" r:id="rId1"/>
  <colBreaks count="1" manualBreakCount="1">
    <brk id="2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view="pageBreakPreview" zoomScale="60" zoomScaleNormal="100" workbookViewId="0">
      <selection activeCell="I33" sqref="I33"/>
    </sheetView>
  </sheetViews>
  <sheetFormatPr defaultRowHeight="12.75"/>
  <cols>
    <col min="2" max="2" width="26.42578125" customWidth="1"/>
    <col min="3" max="3" width="47.85546875" style="405" customWidth="1"/>
    <col min="4" max="4" width="16.28515625" style="399" customWidth="1"/>
    <col min="5" max="5" width="14.42578125" style="411" customWidth="1"/>
  </cols>
  <sheetData>
    <row r="1" spans="1:5">
      <c r="A1" s="210" t="s">
        <v>342</v>
      </c>
    </row>
    <row r="2" spans="1:5" ht="13.5" thickBot="1"/>
    <row r="3" spans="1:5" ht="15.75" thickBot="1">
      <c r="A3" s="395" t="s">
        <v>2149</v>
      </c>
      <c r="B3" s="396" t="s">
        <v>2150</v>
      </c>
      <c r="C3" s="406" t="s">
        <v>2151</v>
      </c>
      <c r="D3" s="400" t="s">
        <v>2152</v>
      </c>
      <c r="E3" s="412" t="s">
        <v>2153</v>
      </c>
    </row>
    <row r="4" spans="1:5" ht="25.5">
      <c r="A4" s="771">
        <v>2017</v>
      </c>
      <c r="B4" s="397" t="s">
        <v>2158</v>
      </c>
      <c r="C4" s="407" t="s">
        <v>2161</v>
      </c>
      <c r="D4" s="401">
        <v>2197.71</v>
      </c>
      <c r="E4" s="413"/>
    </row>
    <row r="5" spans="1:5">
      <c r="A5" s="772"/>
      <c r="B5" s="232" t="s">
        <v>2155</v>
      </c>
      <c r="C5" s="386" t="s">
        <v>2162</v>
      </c>
      <c r="D5" s="402">
        <v>120.96</v>
      </c>
      <c r="E5" s="414"/>
    </row>
    <row r="6" spans="1:5" ht="25.5">
      <c r="A6" s="772"/>
      <c r="B6" s="232" t="s">
        <v>2156</v>
      </c>
      <c r="C6" s="386" t="s">
        <v>2171</v>
      </c>
      <c r="D6" s="402">
        <v>2526.42</v>
      </c>
      <c r="E6" s="414"/>
    </row>
    <row r="7" spans="1:5" ht="15.75" thickBot="1">
      <c r="A7" s="773"/>
      <c r="B7" s="398" t="s">
        <v>29</v>
      </c>
      <c r="C7" s="408"/>
      <c r="D7" s="403">
        <f>SUM(D4:D6)</f>
        <v>4845.09</v>
      </c>
      <c r="E7" s="415"/>
    </row>
    <row r="8" spans="1:5" ht="25.5">
      <c r="A8" s="771">
        <v>2018</v>
      </c>
      <c r="B8" s="397" t="s">
        <v>2157</v>
      </c>
      <c r="C8" s="409" t="s">
        <v>2170</v>
      </c>
      <c r="D8" s="401">
        <v>398.37</v>
      </c>
      <c r="E8" s="413"/>
    </row>
    <row r="9" spans="1:5" ht="38.25">
      <c r="A9" s="772"/>
      <c r="B9" s="232" t="s">
        <v>2157</v>
      </c>
      <c r="C9" s="386" t="s">
        <v>2169</v>
      </c>
      <c r="D9" s="402">
        <v>929.43</v>
      </c>
      <c r="E9" s="414"/>
    </row>
    <row r="10" spans="1:5" ht="25.5">
      <c r="A10" s="772"/>
      <c r="B10" s="232" t="s">
        <v>2158</v>
      </c>
      <c r="C10" s="386" t="s">
        <v>2163</v>
      </c>
      <c r="D10" s="402">
        <v>120</v>
      </c>
      <c r="E10" s="414"/>
    </row>
    <row r="11" spans="1:5" ht="51">
      <c r="A11" s="772"/>
      <c r="B11" s="232" t="s">
        <v>2158</v>
      </c>
      <c r="C11" s="386" t="s">
        <v>2164</v>
      </c>
      <c r="D11" s="402">
        <v>11947.33</v>
      </c>
      <c r="E11" s="414"/>
    </row>
    <row r="12" spans="1:5" ht="15.75" thickBot="1">
      <c r="A12" s="773"/>
      <c r="B12" s="398" t="s">
        <v>29</v>
      </c>
      <c r="C12" s="408"/>
      <c r="D12" s="403">
        <f>SUM(D8:D11)</f>
        <v>13395.13</v>
      </c>
      <c r="E12" s="415"/>
    </row>
    <row r="13" spans="1:5">
      <c r="A13" s="774">
        <v>2019</v>
      </c>
      <c r="B13" s="343" t="s">
        <v>2154</v>
      </c>
      <c r="C13" s="410"/>
      <c r="D13" s="404">
        <v>300</v>
      </c>
      <c r="E13" s="416"/>
    </row>
    <row r="14" spans="1:5" ht="25.5">
      <c r="A14" s="772"/>
      <c r="B14" s="232" t="s">
        <v>2159</v>
      </c>
      <c r="C14" s="386" t="s">
        <v>2165</v>
      </c>
      <c r="D14" s="402">
        <v>3111.3</v>
      </c>
      <c r="E14" s="414"/>
    </row>
    <row r="15" spans="1:5">
      <c r="A15" s="772"/>
      <c r="B15" s="232" t="s">
        <v>2159</v>
      </c>
      <c r="C15" s="216"/>
      <c r="D15" s="402"/>
      <c r="E15" s="414">
        <v>4383.72</v>
      </c>
    </row>
    <row r="16" spans="1:5" ht="38.25">
      <c r="A16" s="772"/>
      <c r="B16" s="232" t="s">
        <v>2159</v>
      </c>
      <c r="C16" s="386" t="s">
        <v>2172</v>
      </c>
      <c r="D16" s="402">
        <v>1500.49</v>
      </c>
      <c r="E16" s="414"/>
    </row>
    <row r="17" spans="1:5" ht="25.5">
      <c r="A17" s="772"/>
      <c r="B17" s="232" t="s">
        <v>2158</v>
      </c>
      <c r="C17" s="386" t="s">
        <v>2168</v>
      </c>
      <c r="D17" s="402">
        <v>1758.9</v>
      </c>
      <c r="E17" s="414"/>
    </row>
    <row r="18" spans="1:5" ht="51">
      <c r="A18" s="772"/>
      <c r="B18" s="232" t="s">
        <v>2158</v>
      </c>
      <c r="C18" s="386" t="s">
        <v>2167</v>
      </c>
      <c r="D18" s="402">
        <v>2303.2800000000002</v>
      </c>
      <c r="E18" s="414"/>
    </row>
    <row r="19" spans="1:5" ht="51">
      <c r="A19" s="772"/>
      <c r="B19" s="232" t="s">
        <v>2158</v>
      </c>
      <c r="C19" s="216" t="s">
        <v>2167</v>
      </c>
      <c r="D19" s="402">
        <v>2458.39</v>
      </c>
      <c r="E19" s="414"/>
    </row>
    <row r="20" spans="1:5" ht="38.25">
      <c r="A20" s="772"/>
      <c r="B20" s="232" t="s">
        <v>2158</v>
      </c>
      <c r="C20" s="216" t="s">
        <v>2166</v>
      </c>
      <c r="D20" s="402">
        <v>4383.72</v>
      </c>
      <c r="E20" s="414"/>
    </row>
    <row r="21" spans="1:5" ht="25.5">
      <c r="A21" s="772"/>
      <c r="B21" s="232" t="s">
        <v>2160</v>
      </c>
      <c r="C21" s="386" t="s">
        <v>2173</v>
      </c>
      <c r="D21" s="402">
        <v>376.32</v>
      </c>
      <c r="E21" s="414"/>
    </row>
    <row r="22" spans="1:5" ht="15.75" thickBot="1">
      <c r="A22" s="773"/>
      <c r="B22" s="398" t="s">
        <v>29</v>
      </c>
      <c r="C22" s="408"/>
      <c r="D22" s="403">
        <f>SUM(D13:D21)</f>
        <v>16192.400000000001</v>
      </c>
      <c r="E22" s="417">
        <f>E15</f>
        <v>4383.72</v>
      </c>
    </row>
  </sheetData>
  <mergeCells count="3">
    <mergeCell ref="A4:A7"/>
    <mergeCell ref="A8:A12"/>
    <mergeCell ref="A13:A22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7</vt:i4>
      </vt:variant>
    </vt:vector>
  </HeadingPairs>
  <TitlesOfParts>
    <vt:vector size="15" baseType="lpstr">
      <vt:lpstr>informacje ogólne</vt:lpstr>
      <vt:lpstr>budynki</vt:lpstr>
      <vt:lpstr>elektronika </vt:lpstr>
      <vt:lpstr>środki trwałe</vt:lpstr>
      <vt:lpstr>maszyny</vt:lpstr>
      <vt:lpstr>lokalizacje</vt:lpstr>
      <vt:lpstr>Pojazdy</vt:lpstr>
      <vt:lpstr>Szkodowość</vt:lpstr>
      <vt:lpstr>budynki!Obszar_wydruku</vt:lpstr>
      <vt:lpstr>'elektronika '!Obszar_wydruku</vt:lpstr>
      <vt:lpstr>'informacje ogólne'!Obszar_wydruku</vt:lpstr>
      <vt:lpstr>lokalizacje!Obszar_wydruku</vt:lpstr>
      <vt:lpstr>maszyny!Obszar_wydruku</vt:lpstr>
      <vt:lpstr>Pojazdy!Obszar_wydruku</vt:lpstr>
      <vt:lpstr>'środki trwałe'!Obszar_wydruku</vt:lpstr>
    </vt:vector>
  </TitlesOfParts>
  <Company>MedicEuro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załączniki</dc:title>
  <dc:creator>bartosz.mikolajczyk</dc:creator>
  <cp:lastModifiedBy>Agnieszka Sufin</cp:lastModifiedBy>
  <cp:lastPrinted>2019-12-05T12:17:27Z</cp:lastPrinted>
  <dcterms:created xsi:type="dcterms:W3CDTF">2004-04-21T13:58:08Z</dcterms:created>
  <dcterms:modified xsi:type="dcterms:W3CDTF">2020-01-31T19:02:33Z</dcterms:modified>
</cp:coreProperties>
</file>